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K108" i="12" l="1"/>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ED8" i="19" s="1"/>
  <c r="D9" i="19"/>
  <c r="D10" i="19"/>
  <c r="ED10" i="19" s="1"/>
  <c r="D11" i="19"/>
  <c r="D6" i="19"/>
  <c r="ED6" i="19" s="1"/>
  <c r="D5" i="19"/>
  <c r="D4" i="19"/>
  <c r="D3" i="19"/>
  <c r="EJ3" i="19"/>
  <c r="ED9" i="19" l="1"/>
  <c r="ED11" i="19"/>
  <c r="ED7" i="19"/>
  <c r="ED12" i="19" s="1"/>
  <c r="EJ10" i="19"/>
  <c r="EJ6" i="19"/>
  <c r="EJ9" i="19"/>
  <c r="EJ8" i="19"/>
  <c r="EJ11" i="19"/>
  <c r="EJ7" i="19"/>
  <c r="EJ12" i="19" l="1"/>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1" i="14" l="1"/>
  <c r="E39" i="14"/>
  <c r="E32"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EI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M8" i="19" l="1"/>
  <c r="EF12" i="19"/>
  <c r="EI10" i="19"/>
  <c r="EI7" i="19"/>
  <c r="EG12" i="19"/>
  <c r="EM10" i="19"/>
  <c r="Z11" i="17"/>
  <c r="EK11" i="19"/>
  <c r="EM11" i="19" s="1"/>
  <c r="EE12" i="19"/>
  <c r="EI6" i="19"/>
  <c r="EH12" i="19"/>
  <c r="EK12" i="19"/>
  <c r="EM6" i="19"/>
  <c r="EI8" i="19"/>
  <c r="EM9" i="19"/>
  <c r="EL12" i="19"/>
  <c r="EI9" i="19"/>
  <c r="EM7" i="19"/>
  <c r="R11" i="17"/>
  <c r="O12" i="17"/>
  <c r="X12" i="17"/>
  <c r="P12" i="17"/>
  <c r="Y12" i="17"/>
  <c r="R8" i="17"/>
  <c r="R6" i="17"/>
  <c r="Z9" i="17"/>
  <c r="R7" i="17"/>
  <c r="Z8" i="17"/>
  <c r="Z10" i="17"/>
  <c r="Q12" i="17"/>
  <c r="R9" i="17"/>
  <c r="R10" i="17"/>
  <c r="Z6" i="17"/>
  <c r="Z7" i="17"/>
  <c r="N12" i="17"/>
  <c r="EI12" i="19" l="1"/>
  <c r="EM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18" i="14"/>
  <c r="E20" i="14" s="1"/>
  <c r="E16" i="14"/>
  <c r="E14" i="14"/>
  <c r="E12" i="14"/>
  <c r="E10" i="14"/>
  <c r="E11" i="14" s="1"/>
  <c r="E15" i="14" l="1"/>
  <c r="E13" i="14"/>
  <c r="E36"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8" i="13"/>
  <c r="AA29" i="13"/>
  <c r="AA30" i="13"/>
  <c r="AA31" i="13"/>
  <c r="AA32"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BY60" i="12"/>
  <c r="BX71" i="12"/>
  <c r="BW71" i="12"/>
  <c r="BU108" i="12"/>
  <c r="AA76" i="13"/>
  <c r="BW95" i="12"/>
  <c r="AA75" i="13"/>
  <c r="BY121" i="12"/>
  <c r="BV121" i="12"/>
  <c r="BX95"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E132" i="12" l="1"/>
  <c r="E49" i="14"/>
  <c r="AC2" i="17"/>
  <c r="F3" i="19"/>
  <c r="BN81" i="12"/>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O81" i="12"/>
  <c r="BZ60" i="12"/>
  <c r="CA60" i="12"/>
  <c r="BW108" i="12"/>
  <c r="BX121" i="12"/>
  <c r="AA77" i="13"/>
  <c r="BV108" i="12"/>
  <c r="D94" i="15"/>
  <c r="C94" i="15" s="1"/>
  <c r="P66" i="16" l="1"/>
  <c r="AD2" i="17"/>
  <c r="G3" i="19"/>
  <c r="BO62" i="12"/>
  <c r="BO132" i="12" s="1"/>
  <c r="BP62" i="12"/>
  <c r="B7" i="13"/>
  <c r="D8" i="16" s="1"/>
  <c r="I7" i="12"/>
  <c r="BP81" i="12"/>
  <c r="BY71" i="12"/>
  <c r="BZ71" i="12"/>
  <c r="CA71" i="12"/>
  <c r="CB60" i="12"/>
  <c r="BZ121" i="12"/>
  <c r="AA78" i="13"/>
  <c r="BY95" i="12"/>
  <c r="BX108" i="12"/>
  <c r="AE2" i="17" l="1"/>
  <c r="H3" i="19"/>
  <c r="P67" i="16"/>
  <c r="P68" i="16"/>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BS62" i="12"/>
  <c r="BS132" i="12" s="1"/>
  <c r="P70" i="16"/>
  <c r="G7" i="16"/>
  <c r="G6" i="16"/>
  <c r="G5"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BU81" i="12"/>
  <c r="P72" i="16"/>
  <c r="BU132" i="12"/>
  <c r="N7" i="12"/>
  <c r="B12" i="13"/>
  <c r="D13" i="16" s="1"/>
  <c r="CG60" i="12"/>
  <c r="CF71" i="12"/>
  <c r="CE121" i="12"/>
  <c r="CC108" i="12"/>
  <c r="AA83" i="13"/>
  <c r="CD95" i="12"/>
  <c r="AJ2" i="17" l="1"/>
  <c r="M3" i="19"/>
  <c r="BV81" i="12"/>
  <c r="BV6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P7" i="12"/>
  <c r="B14" i="13"/>
  <c r="D15" i="16" s="1"/>
  <c r="CI60" i="12"/>
  <c r="CH71" i="12"/>
  <c r="CG121" i="12"/>
  <c r="CE108" i="12"/>
  <c r="AA85" i="13"/>
  <c r="CF95" i="12"/>
  <c r="E24" i="12"/>
  <c r="AL2" i="17" l="1"/>
  <c r="O3" i="19"/>
  <c r="BX81" i="12"/>
  <c r="BX62" i="12"/>
  <c r="BZ62" i="12"/>
  <c r="BZ132" i="12" s="1"/>
  <c r="P75" i="16"/>
  <c r="BW132" i="12"/>
  <c r="Q7" i="12"/>
  <c r="B15" i="13"/>
  <c r="D16" i="16" s="1"/>
  <c r="CJ60" i="12"/>
  <c r="CI71" i="12"/>
  <c r="CF108" i="12"/>
  <c r="CH121" i="12"/>
  <c r="CG95" i="12"/>
  <c r="AA86" i="13"/>
  <c r="F24" i="12"/>
  <c r="G24" i="12"/>
  <c r="H24" i="12"/>
  <c r="I24" i="12"/>
  <c r="J24" i="12"/>
  <c r="K24" i="12"/>
  <c r="L24" i="12"/>
  <c r="M24" i="12"/>
  <c r="N24" i="12"/>
  <c r="O24" i="12"/>
  <c r="H27" i="12"/>
  <c r="P78" i="16" l="1"/>
  <c r="AM2" i="17"/>
  <c r="P3" i="19"/>
  <c r="BY81" i="12"/>
  <c r="BZ81" i="12" s="1"/>
  <c r="BX132" i="12"/>
  <c r="P76" i="16"/>
  <c r="BY62"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DY81" i="12"/>
  <c r="DZ81" i="12" s="1"/>
  <c r="CA132" i="12"/>
  <c r="P79" i="16"/>
  <c r="CB62" i="12"/>
  <c r="T7" i="12"/>
  <c r="B18" i="13"/>
  <c r="D19" i="16" s="1"/>
  <c r="CM60" i="12"/>
  <c r="CL71" i="12"/>
  <c r="CK121" i="12"/>
  <c r="CI108" i="12"/>
  <c r="AA89" i="13"/>
  <c r="CJ95" i="12"/>
  <c r="E27" i="12"/>
  <c r="AP2" i="17" l="1"/>
  <c r="S3" i="19"/>
  <c r="EA81" i="12"/>
  <c r="EB81" i="12" s="1"/>
  <c r="EC81" i="12" s="1"/>
  <c r="ED81" i="12" s="1"/>
  <c r="CC62" i="12"/>
  <c r="CB132" i="12"/>
  <c r="P80" i="16"/>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V7" i="12"/>
  <c r="B20" i="13"/>
  <c r="D21" i="16" s="1"/>
  <c r="CO60" i="12"/>
  <c r="CN71" i="12"/>
  <c r="CM121" i="12"/>
  <c r="CK108" i="12"/>
  <c r="AA91" i="13"/>
  <c r="CL95" i="12"/>
  <c r="AR2" i="17" l="1"/>
  <c r="U3" i="19"/>
  <c r="CE62" i="12"/>
  <c r="CD132" i="12"/>
  <c r="P82" i="16"/>
  <c r="W7" i="12"/>
  <c r="B21" i="13"/>
  <c r="D22" i="16" s="1"/>
  <c r="CP60" i="12"/>
  <c r="CO71" i="12"/>
  <c r="CL108" i="12"/>
  <c r="CN121" i="12"/>
  <c r="CM95" i="12"/>
  <c r="AA92" i="13"/>
  <c r="AS2" i="17" l="1"/>
  <c r="V3" i="19"/>
  <c r="CF62" i="12"/>
  <c r="CE132" i="12"/>
  <c r="P83" i="16"/>
  <c r="X7" i="12"/>
  <c r="B22" i="13"/>
  <c r="D23" i="16" s="1"/>
  <c r="CQ60" i="12"/>
  <c r="CP71" i="12"/>
  <c r="CO121" i="12"/>
  <c r="CM108" i="12"/>
  <c r="AA93" i="13"/>
  <c r="CN95" i="12"/>
  <c r="AT2" i="17" l="1"/>
  <c r="W3" i="19"/>
  <c r="P84" i="16"/>
  <c r="CF132" i="12"/>
  <c r="CG62" i="12"/>
  <c r="Y7" i="12"/>
  <c r="B23" i="13"/>
  <c r="D24" i="16" s="1"/>
  <c r="CR60" i="12"/>
  <c r="CQ71" i="12"/>
  <c r="CN108" i="12"/>
  <c r="CP121" i="12"/>
  <c r="CO95" i="12"/>
  <c r="AA94" i="13"/>
  <c r="AU2" i="17" l="1"/>
  <c r="X3" i="19"/>
  <c r="CG132" i="12"/>
  <c r="P85" i="16"/>
  <c r="CH62" i="12"/>
  <c r="Z7" i="12"/>
  <c r="B24" i="13"/>
  <c r="D25" i="16" s="1"/>
  <c r="CS60" i="12"/>
  <c r="CR71" i="12"/>
  <c r="CQ121" i="12"/>
  <c r="CO108" i="12"/>
  <c r="AA95" i="13"/>
  <c r="CP95" i="12"/>
  <c r="AV2" i="17" l="1"/>
  <c r="Y3" i="19"/>
  <c r="P86" i="16"/>
  <c r="CH132" i="12"/>
  <c r="CI62" i="12"/>
  <c r="AA7" i="12"/>
  <c r="B25" i="13"/>
  <c r="D26" i="16" s="1"/>
  <c r="CT60" i="12"/>
  <c r="CS71" i="12"/>
  <c r="CQ95" i="12"/>
  <c r="CP108" i="12"/>
  <c r="CR121" i="12"/>
  <c r="AA96" i="13"/>
  <c r="AW2" i="17" l="1"/>
  <c r="Z3" i="19"/>
  <c r="CJ62" i="12"/>
  <c r="CK62" i="12"/>
  <c r="CK132" i="12" s="1"/>
  <c r="P87" i="16"/>
  <c r="CI132" i="12"/>
  <c r="AB7" i="12"/>
  <c r="B26" i="13"/>
  <c r="D27" i="16" s="1"/>
  <c r="CL62" i="12"/>
  <c r="CU60" i="12"/>
  <c r="CT71" i="12"/>
  <c r="CQ108" i="12"/>
  <c r="CS121" i="12"/>
  <c r="AA97" i="13"/>
  <c r="CR95" i="12"/>
  <c r="AX2" i="17" l="1"/>
  <c r="AA3" i="19"/>
  <c r="P89" i="16"/>
  <c r="P88" i="16"/>
  <c r="CJ132" i="12"/>
  <c r="CL132" i="12"/>
  <c r="P90" i="16"/>
  <c r="CM62" i="12"/>
  <c r="AC7" i="12"/>
  <c r="B27" i="13"/>
  <c r="D28" i="16" s="1"/>
  <c r="CV60" i="12"/>
  <c r="CU71" i="12"/>
  <c r="CT121" i="12"/>
  <c r="CR108" i="12"/>
  <c r="CS95" i="12"/>
  <c r="AA98" i="13"/>
  <c r="AY2" i="17" l="1"/>
  <c r="AB3" i="19"/>
  <c r="CM132" i="12"/>
  <c r="P91" i="16"/>
  <c r="AD7" i="12"/>
  <c r="B28" i="13"/>
  <c r="D29" i="16" s="1"/>
  <c r="CN62" i="12"/>
  <c r="CW60" i="12"/>
  <c r="CV71" i="12"/>
  <c r="CS108" i="12"/>
  <c r="CU121" i="12"/>
  <c r="AA99" i="13"/>
  <c r="CT95" i="12"/>
  <c r="AZ2" i="17" l="1"/>
  <c r="AC3" i="19"/>
  <c r="CN132" i="12"/>
  <c r="P92" i="16"/>
  <c r="CO62" i="12"/>
  <c r="AE7" i="12"/>
  <c r="B29" i="13"/>
  <c r="D30" i="16" s="1"/>
  <c r="CX60" i="12"/>
  <c r="CW71" i="12"/>
  <c r="CU95" i="12"/>
  <c r="CV121" i="12"/>
  <c r="CT108" i="12"/>
  <c r="AA100" i="13"/>
  <c r="BA2" i="17" l="1"/>
  <c r="AD3" i="19"/>
  <c r="CO132" i="12"/>
  <c r="P93" i="16"/>
  <c r="AF7" i="12"/>
  <c r="B30" i="13"/>
  <c r="D31" i="16" s="1"/>
  <c r="CP62" i="12"/>
  <c r="CY60" i="12"/>
  <c r="CX71" i="12"/>
  <c r="CW121" i="12"/>
  <c r="CU108" i="12"/>
  <c r="AA101" i="13"/>
  <c r="CV95" i="12"/>
  <c r="BB2" i="17" l="1"/>
  <c r="AE3" i="19"/>
  <c r="CP132" i="12"/>
  <c r="P94" i="16"/>
  <c r="CQ62" i="12"/>
  <c r="AG7" i="12"/>
  <c r="B31" i="13"/>
  <c r="D32" i="16" s="1"/>
  <c r="CZ60" i="12"/>
  <c r="CY71" i="12"/>
  <c r="CW95" i="12"/>
  <c r="CX121" i="12"/>
  <c r="CV108" i="12"/>
  <c r="AA102" i="13"/>
  <c r="BC2" i="17" l="1"/>
  <c r="AF3" i="19"/>
  <c r="CQ132" i="12"/>
  <c r="P95" i="16"/>
  <c r="AH7" i="12"/>
  <c r="B32" i="13"/>
  <c r="D33" i="16" s="1"/>
  <c r="CR62" i="12"/>
  <c r="DA60" i="12"/>
  <c r="CZ71" i="12"/>
  <c r="CW108" i="12"/>
  <c r="CY121" i="12"/>
  <c r="AA103" i="13"/>
  <c r="CX95" i="12"/>
  <c r="BD2" i="17" l="1"/>
  <c r="AG3" i="19"/>
  <c r="CR132" i="12"/>
  <c r="P96" i="16"/>
  <c r="CS62" i="12"/>
  <c r="AI7" i="12"/>
  <c r="B33" i="13"/>
  <c r="D34" i="16" s="1"/>
  <c r="DB60" i="12"/>
  <c r="DA71" i="12"/>
  <c r="CY95" i="12"/>
  <c r="CZ121" i="12"/>
  <c r="CX108" i="12"/>
  <c r="AA104" i="13"/>
  <c r="BE2" i="17" l="1"/>
  <c r="AH3" i="19"/>
  <c r="CS132" i="12"/>
  <c r="P97" i="16"/>
  <c r="AJ7" i="12"/>
  <c r="B34" i="13"/>
  <c r="D35" i="16" s="1"/>
  <c r="CT62" i="12"/>
  <c r="DC60" i="12"/>
  <c r="DB71" i="12"/>
  <c r="CY108" i="12"/>
  <c r="DA121" i="12"/>
  <c r="AA105" i="13"/>
  <c r="CZ95" i="12"/>
  <c r="BF2" i="17" l="1"/>
  <c r="AI3" i="19"/>
  <c r="CT132" i="12"/>
  <c r="P98" i="16"/>
  <c r="CU62" i="12"/>
  <c r="AK7" i="12"/>
  <c r="B35" i="13"/>
  <c r="D36" i="16" s="1"/>
  <c r="DD60" i="12"/>
  <c r="DC71" i="12"/>
  <c r="DA95" i="12"/>
  <c r="DB121" i="12"/>
  <c r="CZ108" i="12"/>
  <c r="AA106" i="13"/>
  <c r="BG2" i="17" l="1"/>
  <c r="AJ3" i="19"/>
  <c r="CU132" i="12"/>
  <c r="P99" i="16"/>
  <c r="AL7" i="12"/>
  <c r="B36" i="13"/>
  <c r="D37" i="16" s="1"/>
  <c r="CV62" i="12"/>
  <c r="DE60" i="12"/>
  <c r="DD71" i="12"/>
  <c r="DA108" i="12"/>
  <c r="DC121" i="12"/>
  <c r="AA107" i="13"/>
  <c r="DB95" i="12"/>
  <c r="BH2" i="17" l="1"/>
  <c r="AK3" i="19"/>
  <c r="CV132" i="12"/>
  <c r="P100" i="16"/>
  <c r="CW62" i="12"/>
  <c r="AM7" i="12"/>
  <c r="B37" i="13"/>
  <c r="D38" i="16" s="1"/>
  <c r="DF60" i="12"/>
  <c r="DE71" i="12"/>
  <c r="DC95" i="12"/>
  <c r="DD121" i="12"/>
  <c r="DB108" i="12"/>
  <c r="AA108" i="13"/>
  <c r="BI2" i="17" l="1"/>
  <c r="AL3" i="19"/>
  <c r="CW132" i="12"/>
  <c r="P101" i="16"/>
  <c r="AN7" i="12"/>
  <c r="B38" i="13"/>
  <c r="D39" i="16" s="1"/>
  <c r="CX62" i="12"/>
  <c r="DG60" i="12"/>
  <c r="DF71" i="12"/>
  <c r="DC108" i="12"/>
  <c r="DE121" i="12"/>
  <c r="AA109" i="13"/>
  <c r="DD95" i="12"/>
  <c r="BJ2" i="17" l="1"/>
  <c r="AM3" i="19"/>
  <c r="CX132" i="12"/>
  <c r="P102" i="16"/>
  <c r="CY62" i="12"/>
  <c r="AO7" i="12"/>
  <c r="B39" i="13"/>
  <c r="D40" i="16" s="1"/>
  <c r="DH60" i="12"/>
  <c r="DG71" i="12"/>
  <c r="DE95" i="12"/>
  <c r="DF121" i="12"/>
  <c r="DD108" i="12"/>
  <c r="AA110" i="13"/>
  <c r="BK2" i="17" l="1"/>
  <c r="AN3" i="19"/>
  <c r="CY132" i="12"/>
  <c r="P103" i="16"/>
  <c r="AP7" i="12"/>
  <c r="B40" i="13"/>
  <c r="D41" i="16" s="1"/>
  <c r="CZ62" i="12"/>
  <c r="DI60" i="12"/>
  <c r="DH71" i="12"/>
  <c r="DE108" i="12"/>
  <c r="DG121" i="12"/>
  <c r="AA111" i="13"/>
  <c r="DF95" i="12"/>
  <c r="BL2" i="17" l="1"/>
  <c r="AO3" i="19"/>
  <c r="CZ132" i="12"/>
  <c r="P104" i="16"/>
  <c r="DA62" i="12"/>
  <c r="AQ7" i="12"/>
  <c r="B41" i="13"/>
  <c r="D42" i="16" s="1"/>
  <c r="DJ60" i="12"/>
  <c r="DI71" i="12"/>
  <c r="DG95" i="12"/>
  <c r="DH121" i="12"/>
  <c r="DF108" i="12"/>
  <c r="AA112" i="13"/>
  <c r="BM2" i="17" l="1"/>
  <c r="AP3" i="19"/>
  <c r="DA132" i="12"/>
  <c r="P105" i="16"/>
  <c r="AR7" i="12"/>
  <c r="B42" i="13"/>
  <c r="D43" i="16" s="1"/>
  <c r="DB62" i="12"/>
  <c r="DK60" i="12"/>
  <c r="DJ71" i="12"/>
  <c r="DG108" i="12"/>
  <c r="DI121" i="12"/>
  <c r="AA113" i="13"/>
  <c r="DH95" i="12"/>
  <c r="BN2" i="17" l="1"/>
  <c r="AQ3" i="19"/>
  <c r="DB132" i="12"/>
  <c r="P106" i="16"/>
  <c r="DC62" i="12"/>
  <c r="AS7" i="12"/>
  <c r="B43" i="13"/>
  <c r="D44" i="16" s="1"/>
  <c r="DL60" i="12"/>
  <c r="DK71" i="12"/>
  <c r="DI95" i="12"/>
  <c r="DJ121" i="12"/>
  <c r="DH108" i="12"/>
  <c r="AA114" i="13"/>
  <c r="BO2" i="17" l="1"/>
  <c r="AR3" i="19"/>
  <c r="DC132" i="12"/>
  <c r="P107" i="16"/>
  <c r="AT7" i="12"/>
  <c r="B44" i="13"/>
  <c r="D45" i="16" s="1"/>
  <c r="DD62" i="12"/>
  <c r="DM60" i="12"/>
  <c r="DL71" i="12"/>
  <c r="DI108" i="12"/>
  <c r="DK121" i="12"/>
  <c r="AA115" i="13"/>
  <c r="DJ95" i="12"/>
  <c r="BP2" i="17" l="1"/>
  <c r="AS3" i="19"/>
  <c r="DD132" i="12"/>
  <c r="P108" i="16"/>
  <c r="DE62" i="12"/>
  <c r="AU7" i="12"/>
  <c r="B45" i="13"/>
  <c r="D46" i="16" s="1"/>
  <c r="DN60" i="12"/>
  <c r="DM71" i="12"/>
  <c r="DL121" i="12"/>
  <c r="DJ108" i="12"/>
  <c r="DK95" i="12"/>
  <c r="AA116" i="13"/>
  <c r="BQ2" i="17" l="1"/>
  <c r="AT3" i="19"/>
  <c r="DE132" i="12"/>
  <c r="P109" i="16"/>
  <c r="AV7" i="12"/>
  <c r="B46" i="13"/>
  <c r="D47" i="16" s="1"/>
  <c r="DF62" i="12"/>
  <c r="DO60" i="12"/>
  <c r="DN71" i="12"/>
  <c r="DK108" i="12"/>
  <c r="DM121" i="12"/>
  <c r="AA117" i="13"/>
  <c r="DL95" i="12"/>
  <c r="BR2" i="17" l="1"/>
  <c r="AU3" i="19"/>
  <c r="DF132" i="12"/>
  <c r="P110" i="16"/>
  <c r="DG62" i="12"/>
  <c r="AW7" i="12"/>
  <c r="B47" i="13"/>
  <c r="D48" i="16" s="1"/>
  <c r="DP60" i="12"/>
  <c r="DO71" i="12"/>
  <c r="DM95" i="12"/>
  <c r="DN121" i="12"/>
  <c r="DL108" i="12"/>
  <c r="AA118" i="13"/>
  <c r="BS2" i="17" l="1"/>
  <c r="AV3" i="19"/>
  <c r="DG132" i="12"/>
  <c r="P111" i="16"/>
  <c r="AX7" i="12"/>
  <c r="B48" i="13"/>
  <c r="D49" i="16" s="1"/>
  <c r="DH62" i="12"/>
  <c r="DQ60" i="12"/>
  <c r="DP71" i="12"/>
  <c r="DM108" i="12"/>
  <c r="DO121" i="12"/>
  <c r="AA119" i="13"/>
  <c r="DN95" i="12"/>
  <c r="BT2" i="17" l="1"/>
  <c r="AW3" i="19"/>
  <c r="DH132" i="12"/>
  <c r="P112" i="16"/>
  <c r="DI62" i="12"/>
  <c r="AY7" i="12"/>
  <c r="B49" i="13"/>
  <c r="D50" i="16" s="1"/>
  <c r="DR60" i="12"/>
  <c r="DQ71" i="12"/>
  <c r="DO95" i="12"/>
  <c r="DP121" i="12"/>
  <c r="DN108" i="12"/>
  <c r="AA120" i="13"/>
  <c r="BU2" i="17" l="1"/>
  <c r="AX3" i="19"/>
  <c r="DI132" i="12"/>
  <c r="P113" i="16"/>
  <c r="AZ7" i="12"/>
  <c r="B50" i="13"/>
  <c r="D51" i="16" s="1"/>
  <c r="DJ62" i="12"/>
  <c r="DS60" i="12"/>
  <c r="DR71" i="12"/>
  <c r="DO108" i="12"/>
  <c r="DQ121" i="12"/>
  <c r="AA121" i="13"/>
  <c r="DP95" i="12"/>
  <c r="BV2" i="17" l="1"/>
  <c r="AY3" i="19"/>
  <c r="DJ132" i="12"/>
  <c r="P114" i="16"/>
  <c r="DK62" i="12"/>
  <c r="BA7" i="12"/>
  <c r="B51" i="13"/>
  <c r="D52" i="16" s="1"/>
  <c r="DS71" i="12"/>
  <c r="DQ95" i="12"/>
  <c r="DR121" i="12"/>
  <c r="DP108" i="12"/>
  <c r="AA122" i="13"/>
  <c r="BW2" i="17" l="1"/>
  <c r="AZ3" i="19"/>
  <c r="DK132" i="12"/>
  <c r="P115" i="16"/>
  <c r="BB7" i="12"/>
  <c r="B52" i="13"/>
  <c r="D53" i="16" s="1"/>
  <c r="DL62" i="12"/>
  <c r="ED71" i="12"/>
  <c r="DQ108" i="12"/>
  <c r="DS121" i="12"/>
  <c r="ED121" i="12"/>
  <c r="DR95" i="12"/>
  <c r="BX2" i="17" l="1"/>
  <c r="BA3" i="19"/>
  <c r="DL132" i="12"/>
  <c r="P116" i="16"/>
  <c r="DM62" i="12"/>
  <c r="BC7" i="12"/>
  <c r="B53" i="13"/>
  <c r="D54" i="16" s="1"/>
  <c r="DR108" i="12"/>
  <c r="ED95" i="12"/>
  <c r="DS95" i="12"/>
  <c r="BY2" i="17" l="1"/>
  <c r="BB3" i="19"/>
  <c r="DM132" i="12"/>
  <c r="P117" i="16"/>
  <c r="BD7" i="12"/>
  <c r="B54" i="13"/>
  <c r="D55" i="16" s="1"/>
  <c r="DN62" i="12"/>
  <c r="DS108" i="12"/>
  <c r="ED108" i="12"/>
  <c r="BZ2" i="17" l="1"/>
  <c r="BC3" i="19"/>
  <c r="DN132" i="12"/>
  <c r="P118" i="16"/>
  <c r="DO62" i="12"/>
  <c r="BE7" i="12"/>
  <c r="B55" i="13"/>
  <c r="D56" i="16" s="1"/>
  <c r="CA2" i="17" l="1"/>
  <c r="BD3" i="19"/>
  <c r="DO132" i="12"/>
  <c r="P119" i="16"/>
  <c r="BF7" i="12"/>
  <c r="B56" i="13"/>
  <c r="D57" i="16" s="1"/>
  <c r="DP62" i="12"/>
  <c r="CB2" i="17" l="1"/>
  <c r="BE3" i="19"/>
  <c r="DP132" i="12"/>
  <c r="P120" i="16"/>
  <c r="DQ62" i="12"/>
  <c r="BG7" i="12"/>
  <c r="B57" i="13"/>
  <c r="D58" i="16" s="1"/>
  <c r="CC2" i="17" l="1"/>
  <c r="BF3" i="19"/>
  <c r="DT62" i="12"/>
  <c r="DQ132" i="12"/>
  <c r="P121" i="16"/>
  <c r="BH7" i="12"/>
  <c r="B58" i="13"/>
  <c r="D59" i="16" s="1"/>
  <c r="DR62" i="12"/>
  <c r="CD2" i="17" l="1"/>
  <c r="BG3" i="19"/>
  <c r="DT132" i="12"/>
  <c r="P124" i="16"/>
  <c r="DU62" i="12"/>
  <c r="DR132" i="12"/>
  <c r="P122" i="16"/>
  <c r="DS62" i="12"/>
  <c r="BI7" i="12"/>
  <c r="B59" i="13"/>
  <c r="D60" i="16" s="1"/>
  <c r="CE2" i="17" l="1"/>
  <c r="BH3" i="19"/>
  <c r="P125" i="16"/>
  <c r="DU132" i="12"/>
  <c r="DV62" i="12"/>
  <c r="DS132" i="12"/>
  <c r="P123" i="16"/>
  <c r="BJ7" i="12"/>
  <c r="B60" i="13"/>
  <c r="D61" i="16" s="1"/>
  <c r="CF2" i="17" l="1"/>
  <c r="BI3" i="19"/>
  <c r="DV132" i="12"/>
  <c r="P126" i="16"/>
  <c r="DW62" i="12"/>
  <c r="BK7" i="12"/>
  <c r="B61" i="13"/>
  <c r="D62" i="16" s="1"/>
  <c r="CG2" i="17" l="1"/>
  <c r="BJ3" i="19"/>
  <c r="P127" i="16"/>
  <c r="DW132" i="12"/>
  <c r="DX62" i="12"/>
  <c r="BL7" i="12"/>
  <c r="B62" i="13"/>
  <c r="D63" i="16" s="1"/>
  <c r="CH2" i="17" l="1"/>
  <c r="BK3" i="19"/>
  <c r="DX132" i="12"/>
  <c r="P128" i="16"/>
  <c r="DY62" i="12"/>
  <c r="BM7" i="12"/>
  <c r="B63" i="13"/>
  <c r="D64" i="16" s="1"/>
  <c r="CI2" i="17" l="1"/>
  <c r="BL3" i="19"/>
  <c r="P129" i="16"/>
  <c r="DY132" i="12"/>
  <c r="DZ62" i="12"/>
  <c r="BN7" i="12"/>
  <c r="B64" i="13"/>
  <c r="D65" i="16" s="1"/>
  <c r="CJ2" i="17" l="1"/>
  <c r="BM3" i="19"/>
  <c r="DZ132" i="12"/>
  <c r="P130" i="16"/>
  <c r="EA62" i="12"/>
  <c r="BO7" i="12"/>
  <c r="B65" i="13"/>
  <c r="D66" i="16" s="1"/>
  <c r="CK2" i="17" l="1"/>
  <c r="BN3" i="19"/>
  <c r="P131" i="16"/>
  <c r="EA132" i="12"/>
  <c r="EB62" i="12"/>
  <c r="BP7" i="12"/>
  <c r="B66" i="13"/>
  <c r="D67" i="16" s="1"/>
  <c r="CL2" i="17" l="1"/>
  <c r="BO3" i="19"/>
  <c r="EB132" i="12"/>
  <c r="P132" i="16"/>
  <c r="EC62" i="12"/>
  <c r="ED62" i="12"/>
  <c r="P134" i="16" s="1"/>
  <c r="BQ7" i="12"/>
  <c r="B67" i="13"/>
  <c r="D68" i="16" s="1"/>
  <c r="CM2" i="17" l="1"/>
  <c r="BP3" i="19"/>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 r="AA27" i="13" l="1"/>
  <c r="AB82" i="12"/>
  <c r="AB131" i="12" s="1"/>
  <c r="AB95" i="12"/>
  <c r="Q28" i="16" l="1"/>
  <c r="R131" i="12"/>
  <c r="Q18" i="16"/>
  <c r="J131" i="12"/>
  <c r="Q10" i="16"/>
  <c r="BM131" i="12"/>
  <c r="Q65" i="16"/>
  <c r="BT131" i="12"/>
  <c r="Q72" i="16"/>
  <c r="CE131" i="12"/>
  <c r="Q83" i="16"/>
  <c r="BR131" i="12"/>
  <c r="Q70" i="16"/>
  <c r="BV131" i="12"/>
  <c r="Q74" i="16"/>
  <c r="K131" i="12"/>
  <c r="Q11" i="16"/>
  <c r="BO131" i="12"/>
  <c r="Q67" i="16"/>
  <c r="Q82" i="16"/>
  <c r="CD131" i="12"/>
  <c r="G131" i="12"/>
  <c r="Q7" i="16"/>
  <c r="Q25" i="16"/>
  <c r="Y131" i="12"/>
  <c r="V131" i="12"/>
  <c r="Q22" i="16"/>
  <c r="CD82" i="12"/>
  <c r="Q8" i="16"/>
  <c r="H131" i="12"/>
  <c r="L131" i="12"/>
  <c r="Q12" i="16"/>
  <c r="Q80" i="16"/>
  <c r="CB131" i="12"/>
  <c r="AA21" i="13"/>
  <c r="V82" i="12"/>
  <c r="E52" i="14"/>
  <c r="Q5" i="16"/>
  <c r="E131" i="12"/>
  <c r="Q14" i="16"/>
  <c r="N131" i="12"/>
  <c r="P131" i="12"/>
  <c r="Q16" i="16"/>
  <c r="E24" i="14"/>
  <c r="AA4" i="13"/>
  <c r="ED131" i="12"/>
  <c r="BV82" i="12"/>
  <c r="ED82" i="12"/>
  <c r="Q134" i="16"/>
  <c r="Q13" i="16"/>
  <c r="M131" i="12"/>
  <c r="CI131" i="12"/>
  <c r="Q87" i="16"/>
  <c r="X131" i="12"/>
  <c r="Q24" i="16"/>
  <c r="Q17" i="16"/>
  <c r="Q131" i="12"/>
  <c r="T131" i="12"/>
  <c r="CB82" i="12"/>
  <c r="Q20" i="16"/>
  <c r="Q66" i="16"/>
  <c r="BN131" i="12"/>
  <c r="Q9" i="16"/>
  <c r="I131" i="12"/>
  <c r="CI82" i="12"/>
  <c r="AA131" i="12"/>
  <c r="Q27" i="16"/>
  <c r="AA19" i="13"/>
  <c r="T82" i="12"/>
  <c r="AA82" i="12"/>
  <c r="AA26" i="13"/>
  <c r="Q15" i="16"/>
  <c r="O131" i="12"/>
  <c r="Q71" i="16"/>
  <c r="BS131" i="12"/>
  <c r="CE82" i="12"/>
  <c r="W131" i="12"/>
  <c r="Q23" i="16"/>
  <c r="U131" i="12"/>
  <c r="Q21" i="16"/>
  <c r="Q115" i="16"/>
  <c r="DK82" i="12"/>
  <c r="DK131" i="12"/>
  <c r="Q103" i="16"/>
  <c r="CY82" i="12"/>
  <c r="CY131" i="12"/>
  <c r="CK131" i="12"/>
  <c r="CK82" i="12"/>
  <c r="Q89" i="16"/>
  <c r="DN131" i="12"/>
  <c r="DN82" i="12"/>
  <c r="Q118" i="16"/>
  <c r="AA24" i="13"/>
  <c r="Q85" i="16"/>
  <c r="Y82" i="12"/>
  <c r="CG82" i="12"/>
  <c r="CG131" i="12"/>
  <c r="CO131" i="12"/>
  <c r="CO82" i="12"/>
  <c r="Q93" i="16"/>
  <c r="CN131" i="12"/>
  <c r="CN82" i="12"/>
  <c r="Q92" i="16"/>
  <c r="DQ131" i="12"/>
  <c r="DQ82" i="12"/>
  <c r="Q121" i="16"/>
  <c r="DD131" i="12"/>
  <c r="DD82" i="12"/>
  <c r="Q108" i="16"/>
  <c r="DF131" i="12"/>
  <c r="DF82" i="12"/>
  <c r="Q110" i="16"/>
  <c r="Q104" i="16"/>
  <c r="CZ82" i="12"/>
  <c r="CZ131" i="12"/>
  <c r="Q95" i="16"/>
  <c r="CQ82" i="12"/>
  <c r="CQ131" i="12"/>
  <c r="Q90" i="16"/>
  <c r="CL82" i="12"/>
  <c r="CL131" i="12"/>
  <c r="CT131" i="12"/>
  <c r="CT82" i="12"/>
  <c r="Q98" i="16"/>
  <c r="Q123" i="16"/>
  <c r="DS82" i="12"/>
  <c r="DS131" i="12"/>
  <c r="Q113" i="16"/>
  <c r="DI82" i="12"/>
  <c r="DI131" i="12"/>
  <c r="Q117" i="16"/>
  <c r="DM82" i="12"/>
  <c r="DM131" i="12"/>
  <c r="Q120" i="16"/>
  <c r="DP82" i="12"/>
  <c r="DP131" i="12"/>
  <c r="DH131" i="12"/>
  <c r="DH82" i="12"/>
  <c r="Q112" i="16"/>
  <c r="Q88" i="16"/>
  <c r="CJ82" i="12"/>
  <c r="CJ131" i="12"/>
  <c r="CR131" i="12"/>
  <c r="CR82" i="12"/>
  <c r="Q96" i="16"/>
  <c r="DL131" i="12"/>
  <c r="DL82" i="12"/>
  <c r="Q116" i="16"/>
  <c r="Q97" i="16"/>
  <c r="CS82" i="12"/>
  <c r="CS131" i="12"/>
  <c r="Q102" i="16"/>
  <c r="CX82" i="12"/>
  <c r="CX131" i="12"/>
  <c r="Q76" i="16"/>
  <c r="BX82" i="12"/>
  <c r="BX131" i="12"/>
  <c r="CU131" i="12"/>
  <c r="CU82" i="12"/>
  <c r="Q99" i="16"/>
  <c r="Q106" i="16"/>
  <c r="DB82" i="12"/>
  <c r="DB131" i="12"/>
  <c r="CV131" i="12"/>
  <c r="CV82" i="12"/>
  <c r="Q100" i="16"/>
  <c r="DA131" i="12"/>
  <c r="DA82" i="12"/>
  <c r="Q105" i="16"/>
  <c r="DG131" i="12"/>
  <c r="DG82" i="12"/>
  <c r="Q111" i="16"/>
  <c r="Q86" i="16"/>
  <c r="CH131" i="12"/>
  <c r="BP131" i="12"/>
  <c r="Q68" i="16"/>
  <c r="W82" i="12"/>
  <c r="AA22" i="13"/>
  <c r="N82" i="12"/>
  <c r="AA13" i="13"/>
  <c r="Q26" i="16"/>
  <c r="CH82" i="12"/>
  <c r="Z131" i="12"/>
  <c r="Z82" i="12"/>
  <c r="AA25" i="13"/>
  <c r="BU131" i="12"/>
  <c r="Q73" i="16"/>
  <c r="F131" i="12"/>
  <c r="Q6" i="16"/>
  <c r="S131" i="12"/>
  <c r="Q19" i="16"/>
  <c r="BQ131" i="12"/>
  <c r="Q69" i="16"/>
  <c r="P82" i="12"/>
  <c r="AA15" i="13"/>
  <c r="AA11" i="13"/>
  <c r="AA14" i="13"/>
  <c r="Q78" i="16"/>
  <c r="BZ82" i="12"/>
  <c r="BZ131" i="12"/>
  <c r="Q75" i="16"/>
  <c r="O82" i="12"/>
  <c r="BW82" i="12"/>
  <c r="BW131" i="12"/>
  <c r="Q77" i="16"/>
  <c r="BY82" i="12"/>
  <c r="BY131" i="12"/>
  <c r="BP82" i="12"/>
  <c r="DX82" i="12"/>
  <c r="Q128" i="16"/>
  <c r="T95" i="12"/>
  <c r="T86" i="12"/>
  <c r="AA10" i="13"/>
  <c r="BN82" i="12"/>
  <c r="DV82" i="12"/>
  <c r="Q126" i="16"/>
  <c r="DU82" i="12"/>
  <c r="Q125" i="16"/>
  <c r="Q79" i="16"/>
  <c r="CA82" i="12"/>
  <c r="CA131" i="12"/>
  <c r="AA18" i="13"/>
  <c r="S82" i="12"/>
  <c r="S95" i="12"/>
  <c r="S86" i="12"/>
  <c r="CW131" i="12"/>
  <c r="CW82" i="12"/>
  <c r="Q101" i="16"/>
  <c r="H82" i="12"/>
  <c r="AA7" i="13"/>
  <c r="AA9" i="13"/>
  <c r="Q82" i="12"/>
  <c r="AA16" i="13"/>
  <c r="BU82" i="12"/>
  <c r="EC82" i="12"/>
  <c r="Q133" i="16"/>
  <c r="DJ131" i="12"/>
  <c r="DJ82" i="12"/>
  <c r="Q114" i="16"/>
  <c r="V95" i="12"/>
  <c r="V86" i="12"/>
  <c r="AA23" i="13"/>
  <c r="Q84" i="16"/>
  <c r="X82" i="12"/>
  <c r="CF82" i="12"/>
  <c r="CF131" i="12"/>
  <c r="X95" i="12"/>
  <c r="X86" i="12"/>
  <c r="CC131" i="12"/>
  <c r="CC82" i="12"/>
  <c r="Q81" i="16"/>
  <c r="F82" i="12"/>
  <c r="AA5" i="13"/>
  <c r="AA12" i="13"/>
  <c r="M82" i="12"/>
  <c r="E45" i="14"/>
  <c r="E25" i="14"/>
  <c r="E29" i="14"/>
  <c r="F95" i="12"/>
  <c r="F86" i="12"/>
  <c r="M95" i="12"/>
  <c r="M86" i="12"/>
  <c r="AA95" i="12"/>
  <c r="AA86" i="12"/>
  <c r="W95" i="12"/>
  <c r="W86" i="12"/>
  <c r="Q95" i="12"/>
  <c r="Q86" i="12"/>
  <c r="BO82" i="12"/>
  <c r="DW82" i="12"/>
  <c r="Q127" i="16"/>
  <c r="O95" i="12"/>
  <c r="O86" i="12"/>
  <c r="N95" i="12"/>
  <c r="N86" i="12"/>
  <c r="Z95" i="12"/>
  <c r="Z86" i="12"/>
  <c r="P95" i="12"/>
  <c r="P86" i="12"/>
  <c r="AA8" i="13"/>
  <c r="R82" i="12"/>
  <c r="AA17" i="13"/>
  <c r="R86" i="12"/>
  <c r="R95" i="12"/>
  <c r="DO131" i="12"/>
  <c r="DO82" i="12"/>
  <c r="Q119" i="16"/>
  <c r="Q107" i="16"/>
  <c r="DC82" i="12"/>
  <c r="DC131" i="12"/>
  <c r="K95" i="12"/>
  <c r="K86" i="12"/>
  <c r="K82" i="12"/>
  <c r="BS82" i="12"/>
  <c r="EA82" i="12"/>
  <c r="Q131" i="16"/>
  <c r="Q109" i="16"/>
  <c r="DE82" i="12"/>
  <c r="DE131" i="12"/>
  <c r="Y95" i="12"/>
  <c r="Y86" i="12"/>
  <c r="AA6" i="13"/>
  <c r="G82" i="12"/>
  <c r="G86" i="12"/>
  <c r="G95" i="12"/>
  <c r="CM131" i="12"/>
  <c r="CM82" i="12"/>
  <c r="Q91" i="16"/>
  <c r="Q122" i="16"/>
  <c r="DR82" i="12"/>
  <c r="DR131" i="12"/>
  <c r="U82" i="12"/>
  <c r="U95" i="12"/>
  <c r="U86" i="12"/>
  <c r="AA20" i="13"/>
  <c r="CP131" i="12"/>
  <c r="CP82" i="12"/>
  <c r="Q94" i="16"/>
  <c r="J95" i="12"/>
  <c r="J86" i="12"/>
  <c r="J82" i="12"/>
  <c r="BR82" i="12"/>
  <c r="DZ82" i="12"/>
  <c r="Q130" i="16"/>
  <c r="L95" i="12"/>
  <c r="L86" i="12"/>
  <c r="L82" i="12"/>
  <c r="BT82" i="12"/>
  <c r="EB82" i="12"/>
  <c r="Q132" i="16"/>
  <c r="H95" i="12"/>
  <c r="H86" i="12"/>
  <c r="E82" i="12"/>
  <c r="BM82" i="12"/>
  <c r="DT82" i="12"/>
  <c r="Q124" i="16"/>
  <c r="I95" i="12"/>
  <c r="I86" i="12"/>
  <c r="I82" i="12"/>
  <c r="BQ82" i="12"/>
  <c r="DY82" i="12"/>
  <c r="Q129" i="16"/>
  <c r="E95" i="12"/>
  <c r="E86" i="12"/>
</calcChain>
</file>

<file path=xl/comments1.xml><?xml version="1.0" encoding="utf-8"?>
<comments xmlns="http://schemas.openxmlformats.org/spreadsheetml/2006/main">
  <authors>
    <author>Author</author>
  </authors>
  <commentLis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<sst xmlns="http://schemas.openxmlformats.org/spreadsheetml/2006/main" count="1784" uniqueCount="668">
  <si>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</si>
  <si>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</si>
  <si>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</si>
  <si>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</si>
  <si>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</si>
  <si>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</si>
  <si>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</si>
  <si>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</si>
  <si>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</si>
  <si>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</si>
  <si>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</si>
  <si>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</si>
  <si>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</si>
  <si>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</si>
  <si>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</si>
  <si>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</si>
  <si>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</si>
  <si>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</si>
  <si>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</si>
  <si>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</si>
  <si>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</si>
  <si>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</si>
  <si>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</si>
  <si>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</si>
  <si>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</si>
  <si>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</si>
  <si>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</si>
  <si>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</si>
  <si>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</si>
  <si>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</si>
  <si>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</si>
  <si>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</si>
  <si>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</si>
  <si>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</si>
  <si>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</si>
  <si>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</si>
  <si>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</si>
  <si>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</si>
  <si>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</si>
  <si>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</si>
  <si>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</si>
  <si>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</si>
  <si>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</si>
  <si>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</si>
  <si>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</si>
  <si>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</si>
  <si>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</si>
  <si>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</si>
  <si>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</si>
  <si>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</si>
  <si>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</si>
  <si>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</si>
  <si>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</si>
  <si>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</si>
  <si>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</si>
  <si>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</si>
  <si>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</si>
  <si>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</si>
  <si>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</si>
  <si>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</si>
  <si>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</si>
  <si>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</si>
  <si>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</si>
  <si>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</si>
  <si>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</si>
  <si>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</si>
  <si>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</si>
  <si>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</si>
  <si>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</si>
  <si>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</si>
  <si>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</si>
  <si>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</si>
  <si>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</si>
  <si>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</si>
  <si>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</si>
  <si>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</si>
  <si>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</si>
  <si>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</si>
  <si>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</si>
  <si>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</si>
  <si>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</si>
  <si>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</si>
  <si>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</si>
  <si>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</si>
  <si>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</si>
  <si>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</si>
  <si>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</si>
  <si>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</si>
  <si>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</si>
  <si>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</si>
  <si>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</si>
  <si>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</si>
  <si>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</si>
  <si>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</si>
  <si>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</si>
  <si>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</si>
  <si>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</si>
  <si>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</si>
  <si>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</si>
  <si>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</si>
  <si>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</si>
  <si>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</si>
  <si>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</si>
  <si>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</si>
  <si>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</si>
  <si>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</si>
  <si>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</si>
  <si>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</si>
  <si>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</si>
  <si>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</si>
  <si>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</si>
  <si>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</si>
  <si>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</si>
  <si>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</si>
  <si>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</si>
  <si>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</si>
  <si>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</si>
  <si>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</si>
  <si>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</si>
  <si>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</si>
  <si>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</si>
  <si>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</si>
  <si>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</si>
  <si>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</si>
  <si>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</si>
  <si>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</si>
  <si>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</si>
  <si>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</si>
  <si>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</si>
  <si>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</si>
  <si>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</si>
  <si>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</si>
  <si>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</si>
  <si>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</si>
  <si>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</si>
  <si>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</si>
  <si>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</si>
  <si>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</si>
  <si>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</si>
  <si>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</si>
  <si>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</si>
  <si>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</si>
  <si>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</si>
  <si>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</si>
  <si>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</si>
  <si>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</si>
  <si>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</si>
  <si>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</si>
  <si>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</si>
  <si>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</si>
  <si>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</si>
  <si>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</si>
  <si>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</si>
  <si>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</si>
  <si>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</si>
  <si>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</si>
  <si>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</si>
  <si>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</si>
  <si>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</si>
  <si>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</si>
  <si>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</si>
  <si>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</si>
  <si>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</si>
  <si>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</si>
  <si>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</si>
  <si>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</si>
  <si>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</si>
  <si>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</si>
  <si>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</si>
  <si>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</si>
  <si>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</si>
  <si>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</si>
  <si>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</si>
  <si>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</si>
  <si>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</si>
  <si>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</si>
  <si>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</si>
  <si>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</si>
  <si>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</si>
  <si>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</si>
  <si>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</si>
  <si>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</si>
  <si>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</si>
  <si>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</si>
  <si>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</si>
  <si>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</si>
  <si>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</si>
  <si>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</si>
  <si>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</si>
  <si>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</si>
  <si>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</si>
  <si>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</si>
  <si>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</si>
  <si>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</si>
  <si>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</si>
  <si>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</si>
  <si>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</si>
  <si>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</si>
  <si>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</si>
  <si>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</si>
  <si>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</si>
  <si>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</si>
  <si>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</si>
  <si>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</si>
  <si>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</si>
  <si>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</si>
  <si>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</si>
  <si>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</si>
  <si>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</si>
  <si>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</si>
  <si>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</si>
  <si>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</si>
  <si>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</si>
  <si>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</si>
  <si>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</si>
  <si>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</si>
  <si>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</si>
  <si>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</si>
  <si>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</si>
  <si>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</si>
  <si>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</si>
  <si>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</si>
  <si>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</si>
  <si>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</si>
  <si>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</si>
  <si>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</si>
  <si>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</si>
  <si>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</si>
  <si>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</si>
  <si>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</si>
  <si>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</si>
  <si>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</si>
  <si>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</si>
  <si>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</si>
  <si>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</si>
  <si>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</si>
  <si>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</si>
  <si>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</si>
  <si>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</si>
  <si>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</si>
  <si>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</si>
  <si>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</si>
  <si>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</si>
  <si>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</si>
  <si>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</si>
  <si>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</si>
  <si>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</si>
  <si>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</si>
  <si>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</si>
  <si>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</si>
  <si>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</si>
  <si>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</si>
  <si>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</si>
  <si>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</si>
  <si>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</si>
  <si>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</si>
  <si>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</si>
  <si>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</si>
  <si>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</si>
  <si>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</si>
  <si>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</si>
  <si>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</si>
  <si>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</si>
  <si>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</si>
  <si>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</si>
  <si>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</si>
  <si>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</si>
  <si>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</si>
  <si>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</si>
  <si>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</si>
  <si>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</si>
  <si>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</si>
  <si>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</si>
  <si>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</si>
  <si>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</si>
  <si>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</si>
  <si>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</si>
  <si>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</si>
  <si>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</si>
  <si>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</si>
  <si>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</si>
  <si>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</si>
  <si>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</si>
  <si>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</si>
  <si>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</si>
  <si>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</si>
  <si>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</si>
  <si>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</si>
  <si>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</si>
  <si>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</si>
  <si>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</si>
  <si>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</si>
  <si>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</si>
  <si>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</si>
  <si>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</si>
  <si>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</si>
  <si>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</si>
  <si>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</si>
  <si>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</si>
  <si>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</si>
  <si>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</si>
  <si>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</si>
  <si>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</si>
  <si>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</si>
  <si>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</si>
  <si>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</si>
  <si>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</si>
  <si>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</si>
  <si>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</si>
  <si>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</si>
  <si>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</si>
  <si>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</si>
  <si>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</si>
  <si>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</si>
  <si>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</si>
  <si>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</si>
  <si>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</si>
  <si>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</si>
  <si>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</si>
  <si>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</si>
  <si>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</si>
  <si>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</si>
  <si>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</si>
  <si>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</si>
  <si>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</si>
  <si>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</si>
  <si>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</si>
  <si>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</si>
  <si>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</si>
  <si>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</si>
  <si>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</si>
  <si>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</si>
  <si>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</si>
  <si>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</si>
  <si>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</si>
  <si>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</si>
  <si>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</si>
  <si>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</si>
  <si>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</si>
  <si>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</si>
  <si>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</si>
  <si>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</si>
  <si>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</si>
  <si>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</si>
  <si>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</si>
  <si>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</si>
  <si>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</si>
  <si>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</si>
  <si>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</si>
  <si>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</si>
  <si>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</si>
  <si>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</si>
  <si>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</si>
  <si>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</si>
  <si>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</si>
  <si>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</si>
  <si>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</si>
  <si>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</si>
  <si>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</si>
  <si>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</si>
  <si>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</si>
  <si>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</si>
  <si>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</si>
  <si>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</si>
  <si>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</si>
  <si>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</si>
  <si>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</si>
  <si>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</si>
  <si>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</si>
  <si>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</si>
  <si>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</si>
  <si>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</si>
  <si>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</si>
  <si>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</si>
  <si>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</si>
  <si>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</si>
  <si>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</si>
  <si>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</si>
  <si>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</si>
  <si>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</si>
  <si>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</si>
  <si>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</si>
  <si>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</si>
  <si>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</si>
  <si>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</si>
  <si>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</si>
  <si>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</si>
  <si>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</si>
  <si>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</si>
  <si>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</si>
  <si>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</si>
  <si>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</si>
  <si>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</si>
  <si>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</si>
  <si>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</si>
  <si>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</si>
  <si>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</si>
  <si>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</si>
  <si>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</si>
  <si>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</si>
  <si>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</si>
  <si>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</si>
  <si>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</si>
  <si>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</si>
  <si>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</si>
  <si>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</si>
  <si>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</si>
  <si>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</si>
  <si>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</si>
  <si>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</si>
  <si>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</si>
  <si>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</si>
  <si>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</si>
  <si>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</si>
  <si>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</si>
  <si>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</si>
  <si>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</si>
  <si>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</si>
  <si>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</si>
  <si>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</si>
  <si>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</si>
  <si>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</si>
  <si>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</si>
  <si>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</si>
  <si>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</si>
  <si>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</si>
  <si>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</si>
  <si>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</si>
  <si>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</si>
  <si>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</si>
  <si>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</si>
  <si>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</si>
  <si>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</si>
  <si>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</si>
  <si>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</si>
  <si>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</si>
  <si>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</si>
  <si>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</si>
  <si>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چرداول</t>
  </si>
  <si>
    <t>زنجیره</t>
  </si>
  <si>
    <t>کل کل</t>
  </si>
  <si>
    <t xml:space="preserve">کل کل </t>
  </si>
  <si>
    <t>محمدقلی</t>
  </si>
  <si>
    <t>صیدنظری</t>
  </si>
  <si>
    <t>گدمه</t>
  </si>
  <si>
    <t>صیدنظری سفلی</t>
  </si>
  <si>
    <t>شیراوند</t>
  </si>
  <si>
    <t>محمد قلی</t>
  </si>
  <si>
    <t>صید نظری علیا</t>
  </si>
  <si>
    <t>صید نظری سفلی</t>
  </si>
  <si>
    <t>زمان</t>
  </si>
  <si>
    <t>سلطانقلی سفلی</t>
  </si>
  <si>
    <t>سلطانقلی</t>
  </si>
  <si>
    <t>قلارنگ</t>
  </si>
  <si>
    <t>زاگرس</t>
  </si>
  <si>
    <t>آلامتو</t>
  </si>
  <si>
    <t>مانشت</t>
  </si>
  <si>
    <t>سنبل</t>
  </si>
  <si>
    <t>لاله</t>
  </si>
  <si>
    <t xml:space="preserve">بنفشه </t>
  </si>
  <si>
    <t>بهار</t>
  </si>
  <si>
    <t>لاله واژگون</t>
  </si>
  <si>
    <t>گل مریم</t>
  </si>
  <si>
    <t>یاس</t>
  </si>
  <si>
    <t>صدف</t>
  </si>
  <si>
    <t>ملیکا</t>
  </si>
  <si>
    <t>نرگس</t>
  </si>
  <si>
    <t>مهلا</t>
  </si>
  <si>
    <t>گل رز</t>
  </si>
  <si>
    <t>گلهای بهشت</t>
  </si>
  <si>
    <t>مائده</t>
  </si>
  <si>
    <t>ستایش</t>
  </si>
  <si>
    <t>رز سفید</t>
  </si>
  <si>
    <t>نازنین</t>
  </si>
  <si>
    <t>هانیه</t>
  </si>
  <si>
    <t>شبنم</t>
  </si>
  <si>
    <t>میخک</t>
  </si>
  <si>
    <t>باران</t>
  </si>
  <si>
    <t>هلیا</t>
  </si>
  <si>
    <t>مهرگان</t>
  </si>
  <si>
    <t>روژان</t>
  </si>
  <si>
    <t>بانکول</t>
  </si>
  <si>
    <t>قاصدک</t>
  </si>
  <si>
    <t>گل نرگس</t>
  </si>
  <si>
    <t>نثا</t>
  </si>
  <si>
    <t>پرنیان</t>
  </si>
  <si>
    <t>زهرا اسفندیاری</t>
  </si>
  <si>
    <t>فردوس ابراهیمیان</t>
  </si>
  <si>
    <t>ملیحه رستم زاد</t>
  </si>
  <si>
    <t>عالیه نوریان</t>
  </si>
  <si>
    <t>زهرا علی نظری</t>
  </si>
  <si>
    <t>افسانه عبدالهی</t>
  </si>
  <si>
    <t>میثم حاتم نیاا</t>
  </si>
  <si>
    <t>1392/08/07</t>
  </si>
  <si>
    <t>1392/08/08</t>
  </si>
  <si>
    <t>1393/10/18</t>
  </si>
  <si>
    <t>1393/9/24</t>
  </si>
  <si>
    <t>1393/8/27</t>
  </si>
  <si>
    <t>1393/8/26</t>
  </si>
  <si>
    <t>139312/27</t>
  </si>
  <si>
    <t>1393/12/27</t>
  </si>
  <si>
    <t>1394/09/09</t>
  </si>
  <si>
    <t>1394/08/28</t>
  </si>
  <si>
    <t>1394/09/08</t>
  </si>
  <si>
    <t>94/10/17</t>
  </si>
  <si>
    <t>1395/01/19</t>
  </si>
  <si>
    <t>1395/02/06</t>
  </si>
  <si>
    <t>95/3/5</t>
  </si>
  <si>
    <t>ت8</t>
  </si>
  <si>
    <t>پ12</t>
  </si>
  <si>
    <t>پ5</t>
  </si>
  <si>
    <t>سمیرارشیدی</t>
  </si>
  <si>
    <t>فاطمه احمد آقایی</t>
  </si>
  <si>
    <t>منظر اسفندیاری</t>
  </si>
  <si>
    <t>صادق اسفندیاری</t>
  </si>
  <si>
    <t>آرزو خانعلی زاد</t>
  </si>
  <si>
    <t>فاطمه خانمحمدیان</t>
  </si>
  <si>
    <t>فرصت سلیمی</t>
  </si>
  <si>
    <t>بتول باباییان</t>
  </si>
  <si>
    <t>مریم اسفندیاری</t>
  </si>
  <si>
    <t>فوضیه مقصودی</t>
  </si>
  <si>
    <t>زینت مجیدی</t>
  </si>
  <si>
    <t>طیبه شاهینی</t>
  </si>
  <si>
    <t>پروین محمد علی نیایی</t>
  </si>
  <si>
    <t>فاطمه کریمیان</t>
  </si>
  <si>
    <t>منیر صفری نظری</t>
  </si>
  <si>
    <t>فرشته علی نظری</t>
  </si>
  <si>
    <t>سمیه صفایی</t>
  </si>
  <si>
    <t>پروانه عبدالهی</t>
  </si>
  <si>
    <t>میترا رستم زاد</t>
  </si>
  <si>
    <t>زینب کریمیان</t>
  </si>
  <si>
    <t>مهین نظرنیا</t>
  </si>
  <si>
    <t>کوثر علی نظری</t>
  </si>
  <si>
    <t>حسنا رجبی</t>
  </si>
  <si>
    <t>پریسا زمانی</t>
  </si>
  <si>
    <t>کیفیه محمدیان فر</t>
  </si>
  <si>
    <t>احترام یدالهی</t>
  </si>
  <si>
    <t>حسناهمتیان</t>
  </si>
  <si>
    <t>افسانه رستم زاد</t>
  </si>
  <si>
    <t>نسرین علیزمانی</t>
  </si>
  <si>
    <t>شیوامحمدیان فر</t>
  </si>
  <si>
    <t>پروانه شیراوند</t>
  </si>
  <si>
    <t>حمیدجهانی</t>
  </si>
  <si>
    <t>پریسا حیدری زاد</t>
  </si>
  <si>
    <t>سمیه سلطانیان</t>
  </si>
  <si>
    <t>فاطمه اسفندیاری</t>
  </si>
  <si>
    <t>مریم نعمتی</t>
  </si>
  <si>
    <t>معصومه اسفندیاری</t>
  </si>
  <si>
    <t>صید رضا اسفندیاری</t>
  </si>
  <si>
    <t>سمیه پرند آور</t>
  </si>
  <si>
    <t>لیلا سارایی نژاد</t>
  </si>
  <si>
    <t>فریده ابراهیمیان</t>
  </si>
  <si>
    <t>مهنوش بابایی</t>
  </si>
  <si>
    <t xml:space="preserve">یسرااسفندیاری </t>
  </si>
  <si>
    <t>مریم خانعلی زاد</t>
  </si>
  <si>
    <t xml:space="preserve"> مریم خبازی </t>
  </si>
  <si>
    <t>صنمبر ولی نژاد</t>
  </si>
  <si>
    <t>زینب علی نظری</t>
  </si>
  <si>
    <t>فریبا صادق نیا</t>
  </si>
  <si>
    <t>لیلا نوریان</t>
  </si>
  <si>
    <t>مرضیه یاری نژاد</t>
  </si>
  <si>
    <t>لیلا عزیزخانی</t>
  </si>
  <si>
    <t>زهرا عبدالهی</t>
  </si>
  <si>
    <t>ناهید عبدالهی</t>
  </si>
  <si>
    <t>محبوبه محدیان</t>
  </si>
  <si>
    <t>نرگس ناصری</t>
  </si>
  <si>
    <t>فاطمه قاسمیان</t>
  </si>
  <si>
    <t>زهرارجب نیا</t>
  </si>
  <si>
    <t>اکرم صمدی</t>
  </si>
  <si>
    <t>فاطمه علی زمانی پور</t>
  </si>
  <si>
    <t>فرزانه سلطانیان</t>
  </si>
  <si>
    <t>زینب حاتم نیا</t>
  </si>
  <si>
    <t xml:space="preserve">فهیمه میرزاده </t>
  </si>
  <si>
    <t>زهراملکی</t>
  </si>
  <si>
    <t>مجیدسلطانزادیان</t>
  </si>
  <si>
    <t>خانم سلطانیان</t>
  </si>
  <si>
    <t>الهام حسینی</t>
  </si>
  <si>
    <t>زهرا بستی</t>
  </si>
  <si>
    <t>بهمن جهانی</t>
  </si>
  <si>
    <t>طیبه نظرنیا</t>
  </si>
  <si>
    <t>خدیجه آحمدی</t>
  </si>
  <si>
    <t>سمیه صادقی</t>
  </si>
  <si>
    <t>خدیجه احمدی</t>
  </si>
  <si>
    <t>علی اسفندیاری</t>
  </si>
  <si>
    <t>خدیجه خانعلی زاد</t>
  </si>
  <si>
    <t>شهین عبد اله زاده</t>
  </si>
  <si>
    <t>فریده عزتی</t>
  </si>
  <si>
    <t>کبری قدیمی</t>
  </si>
  <si>
    <t>مریم ملکی</t>
  </si>
  <si>
    <t>مریم هواسی نیائی</t>
  </si>
  <si>
    <t>مریم عزیز خانی</t>
  </si>
  <si>
    <t>فریبا شاهینی</t>
  </si>
  <si>
    <t>سمیه خالدی</t>
  </si>
  <si>
    <t>لیلا صیدی نژاد</t>
  </si>
  <si>
    <t>حدیث حبیبی</t>
  </si>
  <si>
    <t>فطمه عزیزخانی</t>
  </si>
  <si>
    <t>فاطمه عبدالهی</t>
  </si>
  <si>
    <t>ناهید ناصری</t>
  </si>
  <si>
    <t>مریم حبیبی</t>
  </si>
  <si>
    <t>سمیه حاتم نیاه</t>
  </si>
  <si>
    <t>مریم ناصری</t>
  </si>
  <si>
    <t>امنه عبدالهی</t>
  </si>
  <si>
    <t>مریم صید</t>
  </si>
  <si>
    <t>محمد علی زمانی پور</t>
  </si>
  <si>
    <t>فرحناز کاروان</t>
  </si>
  <si>
    <t>طاهره کریمی</t>
  </si>
  <si>
    <t>زینب جهانی</t>
  </si>
  <si>
    <t>زینب کاظمی</t>
  </si>
  <si>
    <t>زینب پیرزادی</t>
  </si>
  <si>
    <t>مرضیه سلطانیان</t>
  </si>
  <si>
    <t xml:space="preserve">معصومه ناصری </t>
  </si>
  <si>
    <t>نشادغلامی</t>
  </si>
  <si>
    <t>یونس نظری</t>
  </si>
  <si>
    <t>طاهره نظرنیا</t>
  </si>
  <si>
    <t xml:space="preserve">قوی </t>
  </si>
  <si>
    <t>قوی</t>
  </si>
  <si>
    <t>متوسط</t>
  </si>
  <si>
    <t xml:space="preserve">متوسط </t>
  </si>
  <si>
    <t>ندارد</t>
  </si>
  <si>
    <t>دارد</t>
  </si>
  <si>
    <t>ماهانه</t>
  </si>
  <si>
    <t>مرتب</t>
  </si>
  <si>
    <t>انجام شد</t>
  </si>
  <si>
    <t>بی نقص</t>
  </si>
  <si>
    <t xml:space="preserve">بی نقص </t>
  </si>
  <si>
    <t>بی نقی</t>
  </si>
  <si>
    <t>سرابله</t>
  </si>
  <si>
    <t>آسمان اباد</t>
  </si>
  <si>
    <t>هلیلان</t>
  </si>
  <si>
    <t>غیرفعال</t>
  </si>
  <si>
    <t>فعال</t>
  </si>
  <si>
    <t>گل محمدی</t>
  </si>
  <si>
    <t>مبیتا</t>
  </si>
  <si>
    <t>ترابی</t>
  </si>
  <si>
    <t>رضایی</t>
  </si>
  <si>
    <t>میثم حاتم نیا</t>
  </si>
  <si>
    <t>1395/6/8</t>
  </si>
  <si>
    <t>ت3</t>
  </si>
  <si>
    <t>زهرارجبی</t>
  </si>
  <si>
    <t>یسری نوریان فر</t>
  </si>
  <si>
    <t>سمیه جعفری</t>
  </si>
  <si>
    <t>فریدحاتم نیا</t>
  </si>
  <si>
    <t>میثم ربیعی</t>
  </si>
  <si>
    <t>معصومه هاشم بیگی</t>
  </si>
  <si>
    <t>1395/3/5</t>
  </si>
  <si>
    <t>1395/3/25</t>
  </si>
  <si>
    <t>1394/11/20</t>
  </si>
  <si>
    <t>1394/7/30</t>
  </si>
  <si>
    <t>95/04/01</t>
  </si>
  <si>
    <t>1392/12/09</t>
  </si>
  <si>
    <t>1394/3/25</t>
  </si>
  <si>
    <t>1394/01/20</t>
  </si>
  <si>
    <t>1394/04/11</t>
  </si>
  <si>
    <t>1394/11/24</t>
  </si>
  <si>
    <t>1394/4/10</t>
  </si>
  <si>
    <t>1394/5/3</t>
  </si>
  <si>
    <t>1394/7/5</t>
  </si>
  <si>
    <t>1394/3/10</t>
  </si>
  <si>
    <t>1394/3/19</t>
  </si>
  <si>
    <t>1394/3/20</t>
  </si>
  <si>
    <t>1394///10</t>
  </si>
  <si>
    <t>میعاد</t>
  </si>
  <si>
    <t>95/8/5</t>
  </si>
  <si>
    <t>95/7/19</t>
  </si>
  <si>
    <t>مهدی صابریان</t>
  </si>
  <si>
    <t>طاهره صابریان</t>
  </si>
  <si>
    <t>کوثرصید</t>
  </si>
  <si>
    <t xml:space="preserve">نعداد زنان سرپرست خانوار- بدسرپرست- خودسرپرست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</si>
</sst>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
    <numFmt numFmtId="165" formatCode="[$-3000401]0"/>
  </numFmts>
  <fonts count="38"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b/>
      <sz val="11"/>
      <color theme="1"/>
      <name val="B Traffic"/>
      <charset val="178"/>
    </font>
    <font>
      <sz val="12"/>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9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9" fillId="5" borderId="13" xfId="0" applyNumberFormat="1" applyFont="1" applyFill="1" applyBorder="1" applyAlignment="1" applyProtection="1">
      <alignment horizontal="center" vertical="center" wrapText="1" readingOrder="2"/>
      <protection locked="0"/>
    </xf>
    <xf numFmtId="0" fontId="9" fillId="5" borderId="12" xfId="0" applyNumberFormat="1" applyFont="1" applyFill="1" applyBorder="1" applyAlignment="1" applyProtection="1">
      <alignment horizontal="center" vertical="center" wrapText="1" readingOrder="2"/>
      <protection locked="0"/>
    </xf>
    <xf numFmtId="0" fontId="2" fillId="5" borderId="12" xfId="0" applyNumberFormat="1" applyFont="1" applyFill="1" applyBorder="1" applyAlignment="1" applyProtection="1">
      <alignment horizontal="justify" vertical="center" wrapText="1" readingOrder="2"/>
      <protection locked="0"/>
    </xf>
    <xf numFmtId="0" fontId="9" fillId="5" borderId="4" xfId="0" applyNumberFormat="1" applyFont="1" applyFill="1" applyBorder="1" applyAlignment="1" applyProtection="1">
      <alignment horizontal="center" vertical="center" wrapText="1" readingOrder="2"/>
      <protection locked="0"/>
    </xf>
    <xf numFmtId="3" fontId="9" fillId="5" borderId="13" xfId="0" quotePrefix="1"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protection locked="0"/>
    </xf>
    <xf numFmtId="0" fontId="7" fillId="5" borderId="12" xfId="0" applyNumberFormat="1" applyFont="1" applyFill="1" applyBorder="1" applyAlignment="1" applyProtection="1">
      <alignment horizontal="center" vertical="center" wrapText="1" readingOrder="2"/>
      <protection locked="0"/>
    </xf>
    <xf numFmtId="0" fontId="7" fillId="5" borderId="4" xfId="0" applyNumberFormat="1" applyFont="1" applyFill="1" applyBorder="1" applyAlignment="1" applyProtection="1">
      <alignment horizontal="center" vertical="center" wrapText="1" readingOrder="2"/>
      <protection locked="0"/>
    </xf>
    <xf numFmtId="0" fontId="5" fillId="4" borderId="12" xfId="0" applyFont="1" applyFill="1" applyBorder="1" applyAlignment="1" applyProtection="1">
      <alignment horizontal="center" vertical="center" wrapText="1" readingOrder="2"/>
      <protection locked="0"/>
    </xf>
    <xf numFmtId="0" fontId="36" fillId="4" borderId="12" xfId="0" applyFont="1" applyFill="1" applyBorder="1" applyAlignment="1" applyProtection="1">
      <alignment horizontal="right" vertical="center" wrapText="1" readingOrder="2"/>
      <protection locked="0"/>
    </xf>
    <xf numFmtId="164" fontId="36" fillId="4" borderId="12" xfId="0" applyNumberFormat="1" applyFont="1" applyFill="1" applyBorder="1" applyAlignment="1" applyProtection="1">
      <alignment horizontal="left" vertical="center" wrapText="1" readingOrder="2"/>
      <protection locked="0"/>
    </xf>
    <xf numFmtId="165" fontId="5" fillId="9" borderId="15" xfId="0" applyNumberFormat="1" applyFont="1" applyFill="1" applyBorder="1" applyAlignment="1" applyProtection="1">
      <alignment horizontal="center" vertical="center" wrapText="1" readingOrder="1"/>
      <protection locked="0"/>
    </xf>
    <xf numFmtId="0" fontId="5" fillId="9" borderId="11" xfId="0" applyFont="1" applyFill="1" applyBorder="1" applyAlignment="1" applyProtection="1">
      <alignment horizontal="center" vertical="center" wrapText="1" readingOrder="1"/>
      <protection locked="0"/>
    </xf>
    <xf numFmtId="0" fontId="5" fillId="9" borderId="15" xfId="0" applyFont="1" applyFill="1" applyBorder="1" applyAlignment="1" applyProtection="1">
      <alignment horizontal="center" vertical="center" wrapText="1" readingOrder="1"/>
      <protection locked="0"/>
    </xf>
    <xf numFmtId="0" fontId="5" fillId="9" borderId="5" xfId="0" applyFont="1" applyFill="1" applyBorder="1" applyAlignment="1" applyProtection="1">
      <alignment horizontal="center" vertical="center" wrapText="1" readingOrder="1"/>
      <protection locked="0"/>
    </xf>
    <xf numFmtId="1" fontId="5" fillId="9" borderId="11" xfId="0" applyNumberFormat="1" applyFont="1" applyFill="1" applyBorder="1" applyAlignment="1" applyProtection="1">
      <alignment horizontal="center" vertical="center" wrapText="1" readingOrder="1"/>
      <protection locked="0"/>
    </xf>
    <xf numFmtId="0" fontId="5" fillId="9" borderId="29" xfId="0" applyFont="1" applyFill="1" applyBorder="1" applyAlignment="1" applyProtection="1">
      <alignment horizontal="center" vertical="center" wrapText="1" readingOrder="1"/>
      <protection locked="0"/>
    </xf>
    <xf numFmtId="0" fontId="5" fillId="9" borderId="11" xfId="0" applyNumberFormat="1" applyFont="1" applyFill="1" applyBorder="1" applyAlignment="1" applyProtection="1">
      <alignment horizontal="center" vertical="center" wrapText="1" readingOrder="1"/>
      <protection locked="0"/>
    </xf>
    <xf numFmtId="0" fontId="5" fillId="9" borderId="1" xfId="0" applyNumberFormat="1" applyFont="1" applyFill="1" applyBorder="1" applyAlignment="1" applyProtection="1">
      <alignment horizontal="center" vertical="center" wrapText="1" readingOrder="1"/>
      <protection locked="0"/>
    </xf>
    <xf numFmtId="14" fontId="5" fillId="8" borderId="13" xfId="0" applyNumberFormat="1" applyFont="1" applyFill="1" applyBorder="1" applyAlignment="1" applyProtection="1">
      <alignment horizontal="center" vertical="center" wrapText="1" readingOrder="2"/>
      <protection locked="0"/>
    </xf>
    <xf numFmtId="14" fontId="5" fillId="8" borderId="12" xfId="0" applyNumberFormat="1" applyFont="1" applyFill="1" applyBorder="1" applyAlignment="1" applyProtection="1">
      <alignment horizontal="center" vertical="center" wrapText="1" readingOrder="2"/>
      <protection locked="0"/>
    </xf>
    <xf numFmtId="3" fontId="5" fillId="8" borderId="12" xfId="0" applyNumberFormat="1" applyFont="1" applyFill="1" applyBorder="1" applyAlignment="1" applyProtection="1">
      <alignment horizontal="center" vertical="center" wrapText="1" readingOrder="2"/>
      <protection locked="0"/>
    </xf>
    <xf numFmtId="14" fontId="5" fillId="9" borderId="3" xfId="0" applyNumberFormat="1" applyFont="1" applyFill="1" applyBorder="1" applyAlignment="1" applyProtection="1">
      <alignment horizontal="center" vertical="center" wrapText="1" readingOrder="1"/>
      <protection locked="0"/>
    </xf>
    <xf numFmtId="14" fontId="5" fillId="9" borderId="12" xfId="0" applyNumberFormat="1" applyFont="1" applyFill="1" applyBorder="1" applyAlignment="1" applyProtection="1">
      <alignment horizontal="center" vertical="center" wrapText="1" readingOrder="1"/>
      <protection locked="0"/>
    </xf>
    <xf numFmtId="14" fontId="5" fillId="9" borderId="13" xfId="0" applyNumberFormat="1" applyFont="1" applyFill="1" applyBorder="1" applyAlignment="1" applyProtection="1">
      <alignment horizontal="center" vertical="center" wrapText="1" readingOrder="1"/>
      <protection locked="0"/>
    </xf>
    <xf numFmtId="14" fontId="5" fillId="9" borderId="1" xfId="0" applyNumberFormat="1" applyFont="1" applyFill="1" applyBorder="1" applyAlignment="1" applyProtection="1">
      <alignment horizontal="center" vertical="center" wrapText="1" readingOrder="1"/>
      <protection locked="0"/>
    </xf>
    <xf numFmtId="0" fontId="5" fillId="9" borderId="13" xfId="0" applyNumberFormat="1" applyFont="1" applyFill="1" applyBorder="1" applyAlignment="1" applyProtection="1">
      <alignment horizontal="center" vertical="center" wrapText="1" readingOrder="1"/>
      <protection locked="0"/>
    </xf>
    <xf numFmtId="0" fontId="5" fillId="9" borderId="12" xfId="0" applyNumberFormat="1" applyFont="1" applyFill="1" applyBorder="1" applyAlignment="1" applyProtection="1">
      <alignment horizontal="center" vertical="center" wrapText="1" readingOrder="1"/>
      <protection locked="0"/>
    </xf>
    <xf numFmtId="3" fontId="37" fillId="10" borderId="2" xfId="0" applyNumberFormat="1" applyFont="1" applyFill="1" applyBorder="1" applyAlignment="1" applyProtection="1">
      <alignment horizontal="center" vertical="center" wrapText="1" readingOrder="2"/>
    </xf>
    <xf numFmtId="3" fontId="37" fillId="10" borderId="11" xfId="0" applyNumberFormat="1" applyFont="1" applyFill="1" applyBorder="1" applyAlignment="1" applyProtection="1">
      <alignment horizontal="center" vertical="center" wrapText="1" readingOrder="2"/>
    </xf>
    <xf numFmtId="3" fontId="37" fillId="10" borderId="14" xfId="0" applyNumberFormat="1" applyFont="1" applyFill="1" applyBorder="1" applyAlignment="1" applyProtection="1">
      <alignment horizontal="center" vertical="center" wrapText="1" readingOrder="2"/>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3" fontId="33" fillId="0" borderId="4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ColWidth="9.140625" defaultRowHeight="17.25" x14ac:dyDescent="0.4"/>
  <cols>
    <col min="1" max="1" width="9.140625" style="459"/>
    <col min="2" max="2" width="7.28515625" style="459" customWidth="1"/>
    <col min="3" max="3" width="6.85546875" style="459" customWidth="1"/>
    <col min="4" max="4" width="35.28515625" style="459" customWidth="1"/>
    <col min="5" max="16384" width="9.140625" style="459"/>
  </cols>
  <sheetData>
    <row r="1" spans="2:21" ht="18" thickBot="1" x14ac:dyDescent="0.45"/>
    <row r="2" spans="2:21" ht="18.75" thickBot="1" x14ac:dyDescent="0.45">
      <c r="B2" s="649" t="s">
        <v>305</v>
      </c>
      <c r="C2" s="648"/>
      <c r="D2" s="460" t="s">
        <v>306</v>
      </c>
      <c r="E2" s="647" t="s">
        <v>307</v>
      </c>
      <c r="F2" s="647"/>
      <c r="G2" s="647"/>
      <c r="H2" s="647"/>
      <c r="I2" s="647"/>
      <c r="J2" s="647"/>
      <c r="K2" s="647"/>
      <c r="L2" s="647"/>
      <c r="M2" s="647"/>
      <c r="N2" s="647"/>
      <c r="O2" s="647"/>
      <c r="P2" s="647"/>
      <c r="Q2" s="647"/>
      <c r="R2" s="647"/>
      <c r="S2" s="647"/>
      <c r="T2" s="647"/>
      <c r="U2" s="648"/>
    </row>
    <row r="3" spans="2:21" ht="18" thickBot="1" x14ac:dyDescent="0.45">
      <c r="B3" s="625" t="s">
        <v>14</v>
      </c>
      <c r="C3" s="626"/>
      <c r="D3" s="448" t="s">
        <v>56</v>
      </c>
      <c r="E3" s="614" t="s">
        <v>311</v>
      </c>
      <c r="F3" s="615"/>
      <c r="G3" s="615"/>
      <c r="H3" s="615"/>
      <c r="I3" s="615"/>
      <c r="J3" s="615"/>
      <c r="K3" s="615"/>
      <c r="L3" s="615"/>
      <c r="M3" s="615"/>
      <c r="N3" s="615"/>
      <c r="O3" s="615"/>
      <c r="P3" s="615"/>
      <c r="Q3" s="615"/>
      <c r="R3" s="615"/>
      <c r="S3" s="615"/>
      <c r="T3" s="615"/>
      <c r="U3" s="616"/>
    </row>
    <row r="4" spans="2:21" ht="18" thickBot="1" x14ac:dyDescent="0.45">
      <c r="B4" s="625"/>
      <c r="C4" s="626"/>
      <c r="D4" s="449" t="s">
        <v>59</v>
      </c>
      <c r="E4" s="617" t="s">
        <v>310</v>
      </c>
      <c r="F4" s="618"/>
      <c r="G4" s="618"/>
      <c r="H4" s="618"/>
      <c r="I4" s="618"/>
      <c r="J4" s="618"/>
      <c r="K4" s="618"/>
      <c r="L4" s="618"/>
      <c r="M4" s="618"/>
      <c r="N4" s="618"/>
      <c r="O4" s="618"/>
      <c r="P4" s="618"/>
      <c r="Q4" s="618"/>
      <c r="R4" s="618"/>
      <c r="S4" s="618"/>
      <c r="T4" s="618"/>
      <c r="U4" s="619"/>
    </row>
    <row r="5" spans="2:21" ht="18" thickBot="1" x14ac:dyDescent="0.45">
      <c r="B5" s="625"/>
      <c r="C5" s="626"/>
      <c r="D5" s="448" t="s">
        <v>60</v>
      </c>
      <c r="E5" s="614" t="s">
        <v>309</v>
      </c>
      <c r="F5" s="615"/>
      <c r="G5" s="615"/>
      <c r="H5" s="615"/>
      <c r="I5" s="615"/>
      <c r="J5" s="615"/>
      <c r="K5" s="615"/>
      <c r="L5" s="615"/>
      <c r="M5" s="615"/>
      <c r="N5" s="615"/>
      <c r="O5" s="615"/>
      <c r="P5" s="615"/>
      <c r="Q5" s="615"/>
      <c r="R5" s="615"/>
      <c r="S5" s="615"/>
      <c r="T5" s="615"/>
      <c r="U5" s="616"/>
    </row>
    <row r="6" spans="2:21" ht="18" thickBot="1" x14ac:dyDescent="0.45">
      <c r="B6" s="625"/>
      <c r="C6" s="626"/>
      <c r="D6" s="449" t="s">
        <v>33</v>
      </c>
      <c r="E6" s="617" t="s">
        <v>308</v>
      </c>
      <c r="F6" s="618"/>
      <c r="G6" s="618"/>
      <c r="H6" s="618"/>
      <c r="I6" s="618"/>
      <c r="J6" s="618"/>
      <c r="K6" s="618"/>
      <c r="L6" s="618"/>
      <c r="M6" s="618"/>
      <c r="N6" s="618"/>
      <c r="O6" s="618"/>
      <c r="P6" s="618"/>
      <c r="Q6" s="618"/>
      <c r="R6" s="618"/>
      <c r="S6" s="618"/>
      <c r="T6" s="618"/>
      <c r="U6" s="619"/>
    </row>
    <row r="7" spans="2:21" ht="18" thickBot="1" x14ac:dyDescent="0.45">
      <c r="B7" s="625"/>
      <c r="C7" s="626"/>
      <c r="D7" s="448" t="s">
        <v>9</v>
      </c>
      <c r="E7" s="614" t="s">
        <v>312</v>
      </c>
      <c r="F7" s="615"/>
      <c r="G7" s="615"/>
      <c r="H7" s="615"/>
      <c r="I7" s="615"/>
      <c r="J7" s="615"/>
      <c r="K7" s="615"/>
      <c r="L7" s="615"/>
      <c r="M7" s="615"/>
      <c r="N7" s="615"/>
      <c r="O7" s="615"/>
      <c r="P7" s="615"/>
      <c r="Q7" s="615"/>
      <c r="R7" s="615"/>
      <c r="S7" s="615"/>
      <c r="T7" s="615"/>
      <c r="U7" s="616"/>
    </row>
    <row r="8" spans="2:21" ht="18" thickBot="1" x14ac:dyDescent="0.45">
      <c r="B8" s="625"/>
      <c r="C8" s="626"/>
      <c r="D8" s="449" t="s">
        <v>22</v>
      </c>
      <c r="E8" s="617" t="s">
        <v>313</v>
      </c>
      <c r="F8" s="618"/>
      <c r="G8" s="618"/>
      <c r="H8" s="618"/>
      <c r="I8" s="618"/>
      <c r="J8" s="618"/>
      <c r="K8" s="618"/>
      <c r="L8" s="618"/>
      <c r="M8" s="618"/>
      <c r="N8" s="618"/>
      <c r="O8" s="618"/>
      <c r="P8" s="618"/>
      <c r="Q8" s="618"/>
      <c r="R8" s="618"/>
      <c r="S8" s="618"/>
      <c r="T8" s="618"/>
      <c r="U8" s="619"/>
    </row>
    <row r="9" spans="2:21" ht="29.25" thickBot="1" x14ac:dyDescent="0.45">
      <c r="B9" s="625"/>
      <c r="C9" s="626"/>
      <c r="D9" s="448" t="s">
        <v>290</v>
      </c>
      <c r="E9" s="614" t="s">
        <v>314</v>
      </c>
      <c r="F9" s="615"/>
      <c r="G9" s="615"/>
      <c r="H9" s="615"/>
      <c r="I9" s="615"/>
      <c r="J9" s="615"/>
      <c r="K9" s="615"/>
      <c r="L9" s="615"/>
      <c r="M9" s="615"/>
      <c r="N9" s="615"/>
      <c r="O9" s="615"/>
      <c r="P9" s="615"/>
      <c r="Q9" s="615"/>
      <c r="R9" s="615"/>
      <c r="S9" s="615"/>
      <c r="T9" s="615"/>
      <c r="U9" s="616"/>
    </row>
    <row r="10" spans="2:21" ht="18" thickBot="1" x14ac:dyDescent="0.45">
      <c r="B10" s="625"/>
      <c r="C10" s="626"/>
      <c r="D10" s="449" t="s">
        <v>51</v>
      </c>
      <c r="E10" s="620" t="s">
        <v>315</v>
      </c>
      <c r="F10" s="621"/>
      <c r="G10" s="621"/>
      <c r="H10" s="621"/>
      <c r="I10" s="621"/>
      <c r="J10" s="621"/>
      <c r="K10" s="621"/>
      <c r="L10" s="621"/>
      <c r="M10" s="621"/>
      <c r="N10" s="621"/>
      <c r="O10" s="621"/>
      <c r="P10" s="621"/>
      <c r="Q10" s="621"/>
      <c r="R10" s="621"/>
      <c r="S10" s="621"/>
      <c r="T10" s="621"/>
      <c r="U10" s="622"/>
    </row>
    <row r="11" spans="2:21" ht="18" thickBot="1" x14ac:dyDescent="0.45">
      <c r="B11" s="625"/>
      <c r="C11" s="626"/>
      <c r="D11" s="448" t="s">
        <v>52</v>
      </c>
      <c r="E11" s="629" t="s">
        <v>316</v>
      </c>
      <c r="F11" s="630"/>
      <c r="G11" s="630"/>
      <c r="H11" s="630"/>
      <c r="I11" s="630"/>
      <c r="J11" s="630"/>
      <c r="K11" s="630"/>
      <c r="L11" s="630"/>
      <c r="M11" s="630"/>
      <c r="N11" s="630"/>
      <c r="O11" s="630"/>
      <c r="P11" s="630"/>
      <c r="Q11" s="630"/>
      <c r="R11" s="630"/>
      <c r="S11" s="630"/>
      <c r="T11" s="630"/>
      <c r="U11" s="631"/>
    </row>
    <row r="12" spans="2:21" ht="18" thickBot="1" x14ac:dyDescent="0.45">
      <c r="B12" s="625"/>
      <c r="C12" s="626"/>
      <c r="D12" s="449" t="s">
        <v>219</v>
      </c>
      <c r="E12" s="620" t="s">
        <v>317</v>
      </c>
      <c r="F12" s="621"/>
      <c r="G12" s="621"/>
      <c r="H12" s="621"/>
      <c r="I12" s="621"/>
      <c r="J12" s="621"/>
      <c r="K12" s="621"/>
      <c r="L12" s="621"/>
      <c r="M12" s="621"/>
      <c r="N12" s="621"/>
      <c r="O12" s="621"/>
      <c r="P12" s="621"/>
      <c r="Q12" s="621"/>
      <c r="R12" s="621"/>
      <c r="S12" s="621"/>
      <c r="T12" s="621"/>
      <c r="U12" s="622"/>
    </row>
    <row r="13" spans="2:21" ht="18" thickBot="1" x14ac:dyDescent="0.45">
      <c r="B13" s="625"/>
      <c r="C13" s="626"/>
      <c r="D13" s="487" t="s">
        <v>421</v>
      </c>
      <c r="E13" s="617" t="s">
        <v>424</v>
      </c>
      <c r="F13" s="618"/>
      <c r="G13" s="618"/>
      <c r="H13" s="618"/>
      <c r="I13" s="618"/>
      <c r="J13" s="618"/>
      <c r="K13" s="618"/>
      <c r="L13" s="618"/>
      <c r="M13" s="618"/>
      <c r="N13" s="618"/>
      <c r="O13" s="618"/>
      <c r="P13" s="618"/>
      <c r="Q13" s="618"/>
      <c r="R13" s="618"/>
      <c r="S13" s="618"/>
      <c r="T13" s="618"/>
      <c r="U13" s="619"/>
    </row>
    <row r="14" spans="2:21" ht="18" thickBot="1" x14ac:dyDescent="0.45">
      <c r="B14" s="625"/>
      <c r="C14" s="626"/>
      <c r="D14" s="448" t="s">
        <v>10</v>
      </c>
      <c r="E14" s="629" t="s">
        <v>318</v>
      </c>
      <c r="F14" s="630"/>
      <c r="G14" s="630"/>
      <c r="H14" s="630"/>
      <c r="I14" s="630"/>
      <c r="J14" s="630"/>
      <c r="K14" s="630"/>
      <c r="L14" s="630"/>
      <c r="M14" s="630"/>
      <c r="N14" s="630"/>
      <c r="O14" s="630"/>
      <c r="P14" s="630"/>
      <c r="Q14" s="630"/>
      <c r="R14" s="630"/>
      <c r="S14" s="630"/>
      <c r="T14" s="630"/>
      <c r="U14" s="631"/>
    </row>
    <row r="15" spans="2:21" ht="18" thickBot="1" x14ac:dyDescent="0.45">
      <c r="B15" s="625"/>
      <c r="C15" s="626"/>
      <c r="D15" s="450" t="s">
        <v>62</v>
      </c>
      <c r="E15" s="620" t="s">
        <v>319</v>
      </c>
      <c r="F15" s="621"/>
      <c r="G15" s="621"/>
      <c r="H15" s="621"/>
      <c r="I15" s="621"/>
      <c r="J15" s="621"/>
      <c r="K15" s="621"/>
      <c r="L15" s="621"/>
      <c r="M15" s="621"/>
      <c r="N15" s="621"/>
      <c r="O15" s="621"/>
      <c r="P15" s="621"/>
      <c r="Q15" s="621"/>
      <c r="R15" s="621"/>
      <c r="S15" s="621"/>
      <c r="T15" s="621"/>
      <c r="U15" s="622"/>
    </row>
    <row r="16" spans="2:21" ht="18" thickBot="1" x14ac:dyDescent="0.45">
      <c r="B16" s="625"/>
      <c r="C16" s="626"/>
      <c r="D16" s="451" t="s">
        <v>221</v>
      </c>
      <c r="E16" s="629" t="s">
        <v>320</v>
      </c>
      <c r="F16" s="630"/>
      <c r="G16" s="630"/>
      <c r="H16" s="630"/>
      <c r="I16" s="630"/>
      <c r="J16" s="630"/>
      <c r="K16" s="630"/>
      <c r="L16" s="630"/>
      <c r="M16" s="630"/>
      <c r="N16" s="630"/>
      <c r="O16" s="630"/>
      <c r="P16" s="630"/>
      <c r="Q16" s="630"/>
      <c r="R16" s="630"/>
      <c r="S16" s="630"/>
      <c r="T16" s="630"/>
      <c r="U16" s="631"/>
    </row>
    <row r="17" spans="2:21" ht="29.25" thickBot="1" x14ac:dyDescent="0.45">
      <c r="B17" s="625"/>
      <c r="C17" s="626"/>
      <c r="D17" s="450" t="s">
        <v>107</v>
      </c>
      <c r="E17" s="620" t="s">
        <v>321</v>
      </c>
      <c r="F17" s="621"/>
      <c r="G17" s="621"/>
      <c r="H17" s="621"/>
      <c r="I17" s="621"/>
      <c r="J17" s="621"/>
      <c r="K17" s="621"/>
      <c r="L17" s="621"/>
      <c r="M17" s="621"/>
      <c r="N17" s="621"/>
      <c r="O17" s="621"/>
      <c r="P17" s="621"/>
      <c r="Q17" s="621"/>
      <c r="R17" s="621"/>
      <c r="S17" s="621"/>
      <c r="T17" s="621"/>
      <c r="U17" s="622"/>
    </row>
    <row r="18" spans="2:21" ht="18" thickBot="1" x14ac:dyDescent="0.45">
      <c r="B18" s="625"/>
      <c r="C18" s="626"/>
      <c r="D18" s="451" t="s">
        <v>32</v>
      </c>
      <c r="E18" s="629" t="s">
        <v>322</v>
      </c>
      <c r="F18" s="630"/>
      <c r="G18" s="630"/>
      <c r="H18" s="630"/>
      <c r="I18" s="630"/>
      <c r="J18" s="630"/>
      <c r="K18" s="630"/>
      <c r="L18" s="630"/>
      <c r="M18" s="630"/>
      <c r="N18" s="630"/>
      <c r="O18" s="630"/>
      <c r="P18" s="630"/>
      <c r="Q18" s="630"/>
      <c r="R18" s="630"/>
      <c r="S18" s="630"/>
      <c r="T18" s="630"/>
      <c r="U18" s="631"/>
    </row>
    <row r="19" spans="2:21" ht="18" thickBot="1" x14ac:dyDescent="0.45">
      <c r="B19" s="625"/>
      <c r="C19" s="626"/>
      <c r="D19" s="449" t="s">
        <v>21</v>
      </c>
      <c r="E19" s="620" t="s">
        <v>323</v>
      </c>
      <c r="F19" s="621"/>
      <c r="G19" s="621"/>
      <c r="H19" s="621"/>
      <c r="I19" s="621"/>
      <c r="J19" s="621"/>
      <c r="K19" s="621"/>
      <c r="L19" s="621"/>
      <c r="M19" s="621"/>
      <c r="N19" s="621"/>
      <c r="O19" s="621"/>
      <c r="P19" s="621"/>
      <c r="Q19" s="621"/>
      <c r="R19" s="621"/>
      <c r="S19" s="621"/>
      <c r="T19" s="621"/>
      <c r="U19" s="622"/>
    </row>
    <row r="20" spans="2:21" ht="18" thickBot="1" x14ac:dyDescent="0.45">
      <c r="B20" s="625"/>
      <c r="C20" s="626"/>
      <c r="D20" s="451" t="s">
        <v>53</v>
      </c>
      <c r="E20" s="629" t="s">
        <v>325</v>
      </c>
      <c r="F20" s="630"/>
      <c r="G20" s="630"/>
      <c r="H20" s="630"/>
      <c r="I20" s="630"/>
      <c r="J20" s="630"/>
      <c r="K20" s="630"/>
      <c r="L20" s="630"/>
      <c r="M20" s="630"/>
      <c r="N20" s="630"/>
      <c r="O20" s="630"/>
      <c r="P20" s="630"/>
      <c r="Q20" s="630"/>
      <c r="R20" s="630"/>
      <c r="S20" s="630"/>
      <c r="T20" s="630"/>
      <c r="U20" s="631"/>
    </row>
    <row r="21" spans="2:21" ht="18" thickBot="1" x14ac:dyDescent="0.45">
      <c r="B21" s="625"/>
      <c r="C21" s="626"/>
      <c r="D21" s="450" t="s">
        <v>54</v>
      </c>
      <c r="E21" s="620" t="s">
        <v>326</v>
      </c>
      <c r="F21" s="621"/>
      <c r="G21" s="621"/>
      <c r="H21" s="621"/>
      <c r="I21" s="621"/>
      <c r="J21" s="621"/>
      <c r="K21" s="621"/>
      <c r="L21" s="621"/>
      <c r="M21" s="621"/>
      <c r="N21" s="621"/>
      <c r="O21" s="621"/>
      <c r="P21" s="621"/>
      <c r="Q21" s="621"/>
      <c r="R21" s="621"/>
      <c r="S21" s="621"/>
      <c r="T21" s="621"/>
      <c r="U21" s="622"/>
    </row>
    <row r="22" spans="2:21" ht="18" thickBot="1" x14ac:dyDescent="0.45">
      <c r="B22" s="625"/>
      <c r="C22" s="626"/>
      <c r="D22" s="451" t="s">
        <v>55</v>
      </c>
      <c r="E22" s="629" t="s">
        <v>327</v>
      </c>
      <c r="F22" s="630"/>
      <c r="G22" s="630"/>
      <c r="H22" s="630"/>
      <c r="I22" s="630"/>
      <c r="J22" s="630"/>
      <c r="K22" s="630"/>
      <c r="L22" s="630"/>
      <c r="M22" s="630"/>
      <c r="N22" s="630"/>
      <c r="O22" s="630"/>
      <c r="P22" s="630"/>
      <c r="Q22" s="630"/>
      <c r="R22" s="630"/>
      <c r="S22" s="630"/>
      <c r="T22" s="630"/>
      <c r="U22" s="631"/>
    </row>
    <row r="23" spans="2:21" ht="18" thickBot="1" x14ac:dyDescent="0.45">
      <c r="B23" s="623" t="s">
        <v>11</v>
      </c>
      <c r="C23" s="624"/>
      <c r="D23" s="452" t="s">
        <v>0</v>
      </c>
      <c r="E23" s="620" t="s">
        <v>328</v>
      </c>
      <c r="F23" s="621"/>
      <c r="G23" s="621"/>
      <c r="H23" s="621"/>
      <c r="I23" s="621"/>
      <c r="J23" s="621"/>
      <c r="K23" s="621"/>
      <c r="L23" s="621"/>
      <c r="M23" s="621"/>
      <c r="N23" s="621"/>
      <c r="O23" s="621"/>
      <c r="P23" s="621"/>
      <c r="Q23" s="621"/>
      <c r="R23" s="621"/>
      <c r="S23" s="621"/>
      <c r="T23" s="621"/>
      <c r="U23" s="622"/>
    </row>
    <row r="24" spans="2:21" ht="18" thickBot="1" x14ac:dyDescent="0.45">
      <c r="B24" s="625"/>
      <c r="C24" s="626"/>
      <c r="D24" s="447" t="s">
        <v>1</v>
      </c>
      <c r="E24" s="629" t="s">
        <v>329</v>
      </c>
      <c r="F24" s="630"/>
      <c r="G24" s="630"/>
      <c r="H24" s="630"/>
      <c r="I24" s="630"/>
      <c r="J24" s="630"/>
      <c r="K24" s="630"/>
      <c r="L24" s="630"/>
      <c r="M24" s="630"/>
      <c r="N24" s="630"/>
      <c r="O24" s="630"/>
      <c r="P24" s="630"/>
      <c r="Q24" s="630"/>
      <c r="R24" s="630"/>
      <c r="S24" s="630"/>
      <c r="T24" s="630"/>
      <c r="U24" s="631"/>
    </row>
    <row r="25" spans="2:21" ht="18" thickBot="1" x14ac:dyDescent="0.45">
      <c r="B25" s="625"/>
      <c r="C25" s="626"/>
      <c r="D25" s="452" t="s">
        <v>2</v>
      </c>
      <c r="E25" s="620" t="s">
        <v>330</v>
      </c>
      <c r="F25" s="621"/>
      <c r="G25" s="621"/>
      <c r="H25" s="621"/>
      <c r="I25" s="621"/>
      <c r="J25" s="621"/>
      <c r="K25" s="621"/>
      <c r="L25" s="621"/>
      <c r="M25" s="621"/>
      <c r="N25" s="621"/>
      <c r="O25" s="621"/>
      <c r="P25" s="621"/>
      <c r="Q25" s="621"/>
      <c r="R25" s="621"/>
      <c r="S25" s="621"/>
      <c r="T25" s="621"/>
      <c r="U25" s="622"/>
    </row>
    <row r="26" spans="2:21" ht="18" thickBot="1" x14ac:dyDescent="0.45">
      <c r="B26" s="625"/>
      <c r="C26" s="626"/>
      <c r="D26" s="447" t="s">
        <v>109</v>
      </c>
      <c r="E26" s="629" t="s">
        <v>331</v>
      </c>
      <c r="F26" s="630"/>
      <c r="G26" s="630"/>
      <c r="H26" s="630"/>
      <c r="I26" s="630"/>
      <c r="J26" s="630"/>
      <c r="K26" s="630"/>
      <c r="L26" s="630"/>
      <c r="M26" s="630"/>
      <c r="N26" s="630"/>
      <c r="O26" s="630"/>
      <c r="P26" s="630"/>
      <c r="Q26" s="630"/>
      <c r="R26" s="630"/>
      <c r="S26" s="630"/>
      <c r="T26" s="630"/>
      <c r="U26" s="631"/>
    </row>
    <row r="27" spans="2:21" ht="18" thickBot="1" x14ac:dyDescent="0.45">
      <c r="B27" s="625"/>
      <c r="C27" s="626"/>
      <c r="D27" s="452" t="s">
        <v>67</v>
      </c>
      <c r="E27" s="620" t="s">
        <v>332</v>
      </c>
      <c r="F27" s="621"/>
      <c r="G27" s="621"/>
      <c r="H27" s="621"/>
      <c r="I27" s="621"/>
      <c r="J27" s="621"/>
      <c r="K27" s="621"/>
      <c r="L27" s="621"/>
      <c r="M27" s="621"/>
      <c r="N27" s="621"/>
      <c r="O27" s="621"/>
      <c r="P27" s="621"/>
      <c r="Q27" s="621"/>
      <c r="R27" s="621"/>
      <c r="S27" s="621"/>
      <c r="T27" s="621"/>
      <c r="U27" s="622"/>
    </row>
    <row r="28" spans="2:21" ht="18" thickBot="1" x14ac:dyDescent="0.45">
      <c r="B28" s="625"/>
      <c r="C28" s="626"/>
      <c r="D28" s="447" t="s">
        <v>110</v>
      </c>
      <c r="E28" s="629" t="s">
        <v>333</v>
      </c>
      <c r="F28" s="630"/>
      <c r="G28" s="630"/>
      <c r="H28" s="630"/>
      <c r="I28" s="630"/>
      <c r="J28" s="630"/>
      <c r="K28" s="630"/>
      <c r="L28" s="630"/>
      <c r="M28" s="630"/>
      <c r="N28" s="630"/>
      <c r="O28" s="630"/>
      <c r="P28" s="630"/>
      <c r="Q28" s="630"/>
      <c r="R28" s="630"/>
      <c r="S28" s="630"/>
      <c r="T28" s="630"/>
      <c r="U28" s="631"/>
    </row>
    <row r="29" spans="2:21" ht="18" thickBot="1" x14ac:dyDescent="0.45">
      <c r="B29" s="625"/>
      <c r="C29" s="626"/>
      <c r="D29" s="452" t="s">
        <v>23</v>
      </c>
      <c r="E29" s="620" t="s">
        <v>334</v>
      </c>
      <c r="F29" s="621"/>
      <c r="G29" s="621"/>
      <c r="H29" s="621"/>
      <c r="I29" s="621"/>
      <c r="J29" s="621"/>
      <c r="K29" s="621"/>
      <c r="L29" s="621"/>
      <c r="M29" s="621"/>
      <c r="N29" s="621"/>
      <c r="O29" s="621"/>
      <c r="P29" s="621"/>
      <c r="Q29" s="621"/>
      <c r="R29" s="621"/>
      <c r="S29" s="621"/>
      <c r="T29" s="621"/>
      <c r="U29" s="622"/>
    </row>
    <row r="30" spans="2:21" ht="18" thickBot="1" x14ac:dyDescent="0.45">
      <c r="B30" s="627"/>
      <c r="C30" s="628"/>
      <c r="D30" s="447" t="s">
        <v>108</v>
      </c>
      <c r="E30" s="629" t="s">
        <v>335</v>
      </c>
      <c r="F30" s="630"/>
      <c r="G30" s="630"/>
      <c r="H30" s="630"/>
      <c r="I30" s="630"/>
      <c r="J30" s="630"/>
      <c r="K30" s="630"/>
      <c r="L30" s="630"/>
      <c r="M30" s="630"/>
      <c r="N30" s="630"/>
      <c r="O30" s="630"/>
      <c r="P30" s="630"/>
      <c r="Q30" s="630"/>
      <c r="R30" s="630"/>
      <c r="S30" s="630"/>
      <c r="T30" s="630"/>
      <c r="U30" s="631"/>
    </row>
    <row r="31" spans="2:21" ht="18" thickBot="1" x14ac:dyDescent="0.45">
      <c r="B31" s="623" t="s">
        <v>4</v>
      </c>
      <c r="C31" s="624"/>
      <c r="D31" s="452" t="s">
        <v>29</v>
      </c>
      <c r="E31" s="620" t="s">
        <v>336</v>
      </c>
      <c r="F31" s="621"/>
      <c r="G31" s="621"/>
      <c r="H31" s="621"/>
      <c r="I31" s="621"/>
      <c r="J31" s="621"/>
      <c r="K31" s="621"/>
      <c r="L31" s="621"/>
      <c r="M31" s="621"/>
      <c r="N31" s="621"/>
      <c r="O31" s="621"/>
      <c r="P31" s="621"/>
      <c r="Q31" s="621"/>
      <c r="R31" s="621"/>
      <c r="S31" s="621"/>
      <c r="T31" s="621"/>
      <c r="U31" s="622"/>
    </row>
    <row r="32" spans="2:21" ht="18" thickBot="1" x14ac:dyDescent="0.45">
      <c r="B32" s="625"/>
      <c r="C32" s="626"/>
      <c r="D32" s="447" t="s">
        <v>31</v>
      </c>
      <c r="E32" s="629" t="s">
        <v>337</v>
      </c>
      <c r="F32" s="630"/>
      <c r="G32" s="630"/>
      <c r="H32" s="630"/>
      <c r="I32" s="630"/>
      <c r="J32" s="630"/>
      <c r="K32" s="630"/>
      <c r="L32" s="630"/>
      <c r="M32" s="630"/>
      <c r="N32" s="630"/>
      <c r="O32" s="630"/>
      <c r="P32" s="630"/>
      <c r="Q32" s="630"/>
      <c r="R32" s="630"/>
      <c r="S32" s="630"/>
      <c r="T32" s="630"/>
      <c r="U32" s="631"/>
    </row>
    <row r="33" spans="2:21" ht="18" thickBot="1" x14ac:dyDescent="0.45">
      <c r="B33" s="625"/>
      <c r="C33" s="626"/>
      <c r="D33" s="452" t="s">
        <v>30</v>
      </c>
      <c r="E33" s="620" t="s">
        <v>338</v>
      </c>
      <c r="F33" s="621"/>
      <c r="G33" s="621"/>
      <c r="H33" s="621"/>
      <c r="I33" s="621"/>
      <c r="J33" s="621"/>
      <c r="K33" s="621"/>
      <c r="L33" s="621"/>
      <c r="M33" s="621"/>
      <c r="N33" s="621"/>
      <c r="O33" s="621"/>
      <c r="P33" s="621"/>
      <c r="Q33" s="621"/>
      <c r="R33" s="621"/>
      <c r="S33" s="621"/>
      <c r="T33" s="621"/>
      <c r="U33" s="622"/>
    </row>
    <row r="34" spans="2:21" ht="18" thickBot="1" x14ac:dyDescent="0.45">
      <c r="B34" s="625"/>
      <c r="C34" s="626"/>
      <c r="D34" s="456" t="s">
        <v>15</v>
      </c>
      <c r="E34" s="617" t="s">
        <v>339</v>
      </c>
      <c r="F34" s="618"/>
      <c r="G34" s="618"/>
      <c r="H34" s="618"/>
      <c r="I34" s="618"/>
      <c r="J34" s="618"/>
      <c r="K34" s="618"/>
      <c r="L34" s="618"/>
      <c r="M34" s="618"/>
      <c r="N34" s="618"/>
      <c r="O34" s="618"/>
      <c r="P34" s="618"/>
      <c r="Q34" s="618"/>
      <c r="R34" s="618"/>
      <c r="S34" s="618"/>
      <c r="T34" s="618"/>
      <c r="U34" s="619"/>
    </row>
    <row r="35" spans="2:21" ht="18" thickBot="1" x14ac:dyDescent="0.45">
      <c r="B35" s="627"/>
      <c r="C35" s="628"/>
      <c r="D35" s="488" t="s">
        <v>422</v>
      </c>
      <c r="E35" s="629" t="s">
        <v>423</v>
      </c>
      <c r="F35" s="630"/>
      <c r="G35" s="630"/>
      <c r="H35" s="630"/>
      <c r="I35" s="630"/>
      <c r="J35" s="630"/>
      <c r="K35" s="630"/>
      <c r="L35" s="630"/>
      <c r="M35" s="630"/>
      <c r="N35" s="630"/>
      <c r="O35" s="630"/>
      <c r="P35" s="630"/>
      <c r="Q35" s="630"/>
      <c r="R35" s="630"/>
      <c r="S35" s="630"/>
      <c r="T35" s="630"/>
      <c r="U35" s="631"/>
    </row>
    <row r="36" spans="2:21" ht="18" thickBot="1" x14ac:dyDescent="0.45">
      <c r="B36" s="623" t="s">
        <v>5</v>
      </c>
      <c r="C36" s="624"/>
      <c r="D36" s="452" t="s">
        <v>28</v>
      </c>
      <c r="E36" s="620" t="s">
        <v>340</v>
      </c>
      <c r="F36" s="621"/>
      <c r="G36" s="621"/>
      <c r="H36" s="621"/>
      <c r="I36" s="621"/>
      <c r="J36" s="621"/>
      <c r="K36" s="621"/>
      <c r="L36" s="621"/>
      <c r="M36" s="621"/>
      <c r="N36" s="621"/>
      <c r="O36" s="621"/>
      <c r="P36" s="621"/>
      <c r="Q36" s="621"/>
      <c r="R36" s="621"/>
      <c r="S36" s="621"/>
      <c r="T36" s="621"/>
      <c r="U36" s="622"/>
    </row>
    <row r="37" spans="2:21" ht="18" thickBot="1" x14ac:dyDescent="0.45">
      <c r="B37" s="625"/>
      <c r="C37" s="626"/>
      <c r="D37" s="447" t="s">
        <v>27</v>
      </c>
      <c r="E37" s="629" t="s">
        <v>341</v>
      </c>
      <c r="F37" s="630"/>
      <c r="G37" s="630"/>
      <c r="H37" s="630"/>
      <c r="I37" s="630"/>
      <c r="J37" s="630"/>
      <c r="K37" s="630"/>
      <c r="L37" s="630"/>
      <c r="M37" s="630"/>
      <c r="N37" s="630"/>
      <c r="O37" s="630"/>
      <c r="P37" s="630"/>
      <c r="Q37" s="630"/>
      <c r="R37" s="630"/>
      <c r="S37" s="630"/>
      <c r="T37" s="630"/>
      <c r="U37" s="631"/>
    </row>
    <row r="38" spans="2:21" ht="29.25" thickBot="1" x14ac:dyDescent="0.45">
      <c r="B38" s="625"/>
      <c r="C38" s="626"/>
      <c r="D38" s="452" t="s">
        <v>70</v>
      </c>
      <c r="E38" s="620" t="s">
        <v>342</v>
      </c>
      <c r="F38" s="621"/>
      <c r="G38" s="621"/>
      <c r="H38" s="621"/>
      <c r="I38" s="621"/>
      <c r="J38" s="621"/>
      <c r="K38" s="621"/>
      <c r="L38" s="621"/>
      <c r="M38" s="621"/>
      <c r="N38" s="621"/>
      <c r="O38" s="621"/>
      <c r="P38" s="621"/>
      <c r="Q38" s="621"/>
      <c r="R38" s="621"/>
      <c r="S38" s="621"/>
      <c r="T38" s="621"/>
      <c r="U38" s="622"/>
    </row>
    <row r="39" spans="2:21" ht="18" thickBot="1" x14ac:dyDescent="0.45">
      <c r="B39" s="625"/>
      <c r="C39" s="626"/>
      <c r="D39" s="447" t="s">
        <v>26</v>
      </c>
      <c r="E39" s="629" t="s">
        <v>343</v>
      </c>
      <c r="F39" s="630"/>
      <c r="G39" s="630"/>
      <c r="H39" s="630"/>
      <c r="I39" s="630"/>
      <c r="J39" s="630"/>
      <c r="K39" s="630"/>
      <c r="L39" s="630"/>
      <c r="M39" s="630"/>
      <c r="N39" s="630"/>
      <c r="O39" s="630"/>
      <c r="P39" s="630"/>
      <c r="Q39" s="630"/>
      <c r="R39" s="630"/>
      <c r="S39" s="630"/>
      <c r="T39" s="630"/>
      <c r="U39" s="631"/>
    </row>
    <row r="40" spans="2:21" ht="18" thickBot="1" x14ac:dyDescent="0.45">
      <c r="B40" s="627"/>
      <c r="C40" s="628"/>
      <c r="D40" s="452" t="s">
        <v>6</v>
      </c>
      <c r="E40" s="620" t="s">
        <v>344</v>
      </c>
      <c r="F40" s="621"/>
      <c r="G40" s="621"/>
      <c r="H40" s="621"/>
      <c r="I40" s="621"/>
      <c r="J40" s="621"/>
      <c r="K40" s="621"/>
      <c r="L40" s="621"/>
      <c r="M40" s="621"/>
      <c r="N40" s="621"/>
      <c r="O40" s="621"/>
      <c r="P40" s="621"/>
      <c r="Q40" s="621"/>
      <c r="R40" s="621"/>
      <c r="S40" s="621"/>
      <c r="T40" s="621"/>
      <c r="U40" s="622"/>
    </row>
    <row r="41" spans="2:21" ht="18" thickBot="1" x14ac:dyDescent="0.45">
      <c r="B41" s="623" t="s">
        <v>16</v>
      </c>
      <c r="C41" s="624"/>
      <c r="D41" s="447" t="s">
        <v>324</v>
      </c>
      <c r="E41" s="629" t="s">
        <v>345</v>
      </c>
      <c r="F41" s="630"/>
      <c r="G41" s="630"/>
      <c r="H41" s="630"/>
      <c r="I41" s="630"/>
      <c r="J41" s="630"/>
      <c r="K41" s="630"/>
      <c r="L41" s="630"/>
      <c r="M41" s="630"/>
      <c r="N41" s="630"/>
      <c r="O41" s="630"/>
      <c r="P41" s="630"/>
      <c r="Q41" s="630"/>
      <c r="R41" s="630"/>
      <c r="S41" s="630"/>
      <c r="T41" s="630"/>
      <c r="U41" s="631"/>
    </row>
    <row r="42" spans="2:21" ht="18" thickBot="1" x14ac:dyDescent="0.45">
      <c r="B42" s="625"/>
      <c r="C42" s="626"/>
      <c r="D42" s="452" t="s">
        <v>111</v>
      </c>
      <c r="E42" s="620" t="s">
        <v>356</v>
      </c>
      <c r="F42" s="621"/>
      <c r="G42" s="621"/>
      <c r="H42" s="621"/>
      <c r="I42" s="621"/>
      <c r="J42" s="621"/>
      <c r="K42" s="621"/>
      <c r="L42" s="621"/>
      <c r="M42" s="621"/>
      <c r="N42" s="621"/>
      <c r="O42" s="621"/>
      <c r="P42" s="621"/>
      <c r="Q42" s="621"/>
      <c r="R42" s="621"/>
      <c r="S42" s="621"/>
      <c r="T42" s="621"/>
      <c r="U42" s="622"/>
    </row>
    <row r="43" spans="2:21" ht="18" thickBot="1" x14ac:dyDescent="0.45">
      <c r="B43" s="625"/>
      <c r="C43" s="626"/>
      <c r="D43" s="447" t="s">
        <v>57</v>
      </c>
      <c r="E43" s="629" t="s">
        <v>357</v>
      </c>
      <c r="F43" s="630"/>
      <c r="G43" s="630"/>
      <c r="H43" s="630"/>
      <c r="I43" s="630"/>
      <c r="J43" s="630"/>
      <c r="K43" s="630"/>
      <c r="L43" s="630"/>
      <c r="M43" s="630"/>
      <c r="N43" s="630"/>
      <c r="O43" s="630"/>
      <c r="P43" s="630"/>
      <c r="Q43" s="630"/>
      <c r="R43" s="630"/>
      <c r="S43" s="630"/>
      <c r="T43" s="630"/>
      <c r="U43" s="631"/>
    </row>
    <row r="44" spans="2:21" ht="18" thickBot="1" x14ac:dyDescent="0.45">
      <c r="B44" s="625"/>
      <c r="C44" s="626"/>
      <c r="D44" s="452" t="s">
        <v>112</v>
      </c>
      <c r="E44" s="620" t="s">
        <v>358</v>
      </c>
      <c r="F44" s="621"/>
      <c r="G44" s="621"/>
      <c r="H44" s="621"/>
      <c r="I44" s="621"/>
      <c r="J44" s="621"/>
      <c r="K44" s="621"/>
      <c r="L44" s="621"/>
      <c r="M44" s="621"/>
      <c r="N44" s="621"/>
      <c r="O44" s="621"/>
      <c r="P44" s="621"/>
      <c r="Q44" s="621"/>
      <c r="R44" s="621"/>
      <c r="S44" s="621"/>
      <c r="T44" s="621"/>
      <c r="U44" s="622"/>
    </row>
    <row r="45" spans="2:21" ht="18" thickBot="1" x14ac:dyDescent="0.45">
      <c r="B45" s="625"/>
      <c r="C45" s="626"/>
      <c r="D45" s="447" t="s">
        <v>17</v>
      </c>
      <c r="E45" s="629" t="s">
        <v>359</v>
      </c>
      <c r="F45" s="630"/>
      <c r="G45" s="630"/>
      <c r="H45" s="630"/>
      <c r="I45" s="630"/>
      <c r="J45" s="630"/>
      <c r="K45" s="630"/>
      <c r="L45" s="630"/>
      <c r="M45" s="630"/>
      <c r="N45" s="630"/>
      <c r="O45" s="630"/>
      <c r="P45" s="630"/>
      <c r="Q45" s="630"/>
      <c r="R45" s="630"/>
      <c r="S45" s="630"/>
      <c r="T45" s="630"/>
      <c r="U45" s="631"/>
    </row>
    <row r="46" spans="2:21" ht="18" thickBot="1" x14ac:dyDescent="0.45">
      <c r="B46" s="625"/>
      <c r="C46" s="626"/>
      <c r="D46" s="452" t="s">
        <v>7</v>
      </c>
      <c r="E46" s="620" t="s">
        <v>360</v>
      </c>
      <c r="F46" s="621"/>
      <c r="G46" s="621"/>
      <c r="H46" s="621"/>
      <c r="I46" s="621"/>
      <c r="J46" s="621"/>
      <c r="K46" s="621"/>
      <c r="L46" s="621"/>
      <c r="M46" s="621"/>
      <c r="N46" s="621"/>
      <c r="O46" s="621"/>
      <c r="P46" s="621"/>
      <c r="Q46" s="621"/>
      <c r="R46" s="621"/>
      <c r="S46" s="621"/>
      <c r="T46" s="621"/>
      <c r="U46" s="622"/>
    </row>
    <row r="47" spans="2:21" ht="18" thickBot="1" x14ac:dyDescent="0.45">
      <c r="B47" s="625"/>
      <c r="C47" s="626"/>
      <c r="D47" s="447" t="s">
        <v>113</v>
      </c>
      <c r="E47" s="629" t="s">
        <v>361</v>
      </c>
      <c r="F47" s="630"/>
      <c r="G47" s="630"/>
      <c r="H47" s="630"/>
      <c r="I47" s="630"/>
      <c r="J47" s="630"/>
      <c r="K47" s="630"/>
      <c r="L47" s="630"/>
      <c r="M47" s="630"/>
      <c r="N47" s="630"/>
      <c r="O47" s="630"/>
      <c r="P47" s="630"/>
      <c r="Q47" s="630"/>
      <c r="R47" s="630"/>
      <c r="S47" s="630"/>
      <c r="T47" s="630"/>
      <c r="U47" s="631"/>
    </row>
    <row r="48" spans="2:21" ht="18" thickBot="1" x14ac:dyDescent="0.45">
      <c r="B48" s="625"/>
      <c r="C48" s="626"/>
      <c r="D48" s="452" t="s">
        <v>18</v>
      </c>
      <c r="E48" s="620" t="s">
        <v>362</v>
      </c>
      <c r="F48" s="621"/>
      <c r="G48" s="621"/>
      <c r="H48" s="621"/>
      <c r="I48" s="621"/>
      <c r="J48" s="621"/>
      <c r="K48" s="621"/>
      <c r="L48" s="621"/>
      <c r="M48" s="621"/>
      <c r="N48" s="621"/>
      <c r="O48" s="621"/>
      <c r="P48" s="621"/>
      <c r="Q48" s="621"/>
      <c r="R48" s="621"/>
      <c r="S48" s="621"/>
      <c r="T48" s="621"/>
      <c r="U48" s="622"/>
    </row>
    <row r="49" spans="2:21" ht="29.25" thickBot="1" x14ac:dyDescent="0.45">
      <c r="B49" s="625"/>
      <c r="C49" s="626"/>
      <c r="D49" s="447" t="s">
        <v>19</v>
      </c>
      <c r="E49" s="629" t="s">
        <v>363</v>
      </c>
      <c r="F49" s="630"/>
      <c r="G49" s="630"/>
      <c r="H49" s="630"/>
      <c r="I49" s="630"/>
      <c r="J49" s="630"/>
      <c r="K49" s="630"/>
      <c r="L49" s="630"/>
      <c r="M49" s="630"/>
      <c r="N49" s="630"/>
      <c r="O49" s="630"/>
      <c r="P49" s="630"/>
      <c r="Q49" s="630"/>
      <c r="R49" s="630"/>
      <c r="S49" s="630"/>
      <c r="T49" s="630"/>
      <c r="U49" s="631"/>
    </row>
    <row r="50" spans="2:21" ht="29.25" thickBot="1" x14ac:dyDescent="0.45">
      <c r="B50" s="623" t="s">
        <v>115</v>
      </c>
      <c r="C50" s="624"/>
      <c r="D50" s="452" t="s">
        <v>114</v>
      </c>
      <c r="E50" s="620" t="s">
        <v>364</v>
      </c>
      <c r="F50" s="621"/>
      <c r="G50" s="621"/>
      <c r="H50" s="621"/>
      <c r="I50" s="621"/>
      <c r="J50" s="621"/>
      <c r="K50" s="621"/>
      <c r="L50" s="621"/>
      <c r="M50" s="621"/>
      <c r="N50" s="621"/>
      <c r="O50" s="621"/>
      <c r="P50" s="621"/>
      <c r="Q50" s="621"/>
      <c r="R50" s="621"/>
      <c r="S50" s="621"/>
      <c r="T50" s="621"/>
      <c r="U50" s="622"/>
    </row>
    <row r="51" spans="2:21" ht="18" thickBot="1" x14ac:dyDescent="0.45">
      <c r="B51" s="625"/>
      <c r="C51" s="626"/>
      <c r="D51" s="447" t="s">
        <v>63</v>
      </c>
      <c r="E51" s="629" t="s">
        <v>365</v>
      </c>
      <c r="F51" s="630"/>
      <c r="G51" s="630"/>
      <c r="H51" s="630"/>
      <c r="I51" s="630"/>
      <c r="J51" s="630"/>
      <c r="K51" s="630"/>
      <c r="L51" s="630"/>
      <c r="M51" s="630"/>
      <c r="N51" s="630"/>
      <c r="O51" s="630"/>
      <c r="P51" s="630"/>
      <c r="Q51" s="630"/>
      <c r="R51" s="630"/>
      <c r="S51" s="630"/>
      <c r="T51" s="630"/>
      <c r="U51" s="631"/>
    </row>
    <row r="52" spans="2:21" ht="18" thickBot="1" x14ac:dyDescent="0.45">
      <c r="B52" s="625"/>
      <c r="C52" s="626"/>
      <c r="D52" s="452" t="s">
        <v>34</v>
      </c>
      <c r="E52" s="620" t="s">
        <v>366</v>
      </c>
      <c r="F52" s="621"/>
      <c r="G52" s="621"/>
      <c r="H52" s="621"/>
      <c r="I52" s="621"/>
      <c r="J52" s="621"/>
      <c r="K52" s="621"/>
      <c r="L52" s="621"/>
      <c r="M52" s="621"/>
      <c r="N52" s="621"/>
      <c r="O52" s="621"/>
      <c r="P52" s="621"/>
      <c r="Q52" s="621"/>
      <c r="R52" s="621"/>
      <c r="S52" s="621"/>
      <c r="T52" s="621"/>
      <c r="U52" s="622"/>
    </row>
    <row r="53" spans="2:21" ht="18" thickBot="1" x14ac:dyDescent="0.45">
      <c r="B53" s="625"/>
      <c r="C53" s="626"/>
      <c r="D53" s="447" t="s">
        <v>116</v>
      </c>
      <c r="E53" s="629" t="s">
        <v>367</v>
      </c>
      <c r="F53" s="630"/>
      <c r="G53" s="630"/>
      <c r="H53" s="630"/>
      <c r="I53" s="630"/>
      <c r="J53" s="630"/>
      <c r="K53" s="630"/>
      <c r="L53" s="630"/>
      <c r="M53" s="630"/>
      <c r="N53" s="630"/>
      <c r="O53" s="630"/>
      <c r="P53" s="630"/>
      <c r="Q53" s="630"/>
      <c r="R53" s="630"/>
      <c r="S53" s="630"/>
      <c r="T53" s="630"/>
      <c r="U53" s="631"/>
    </row>
    <row r="54" spans="2:21" ht="18" thickBot="1" x14ac:dyDescent="0.45">
      <c r="B54" s="625"/>
      <c r="C54" s="626"/>
      <c r="D54" s="452" t="s">
        <v>117</v>
      </c>
      <c r="E54" s="620" t="s">
        <v>368</v>
      </c>
      <c r="F54" s="621"/>
      <c r="G54" s="621"/>
      <c r="H54" s="621"/>
      <c r="I54" s="621"/>
      <c r="J54" s="621"/>
      <c r="K54" s="621"/>
      <c r="L54" s="621"/>
      <c r="M54" s="621"/>
      <c r="N54" s="621"/>
      <c r="O54" s="621"/>
      <c r="P54" s="621"/>
      <c r="Q54" s="621"/>
      <c r="R54" s="621"/>
      <c r="S54" s="621"/>
      <c r="T54" s="621"/>
      <c r="U54" s="622"/>
    </row>
    <row r="55" spans="2:21" ht="18" thickBot="1" x14ac:dyDescent="0.45">
      <c r="B55" s="625"/>
      <c r="C55" s="626"/>
      <c r="D55" s="447" t="s">
        <v>118</v>
      </c>
      <c r="E55" s="629" t="s">
        <v>369</v>
      </c>
      <c r="F55" s="630"/>
      <c r="G55" s="630"/>
      <c r="H55" s="630"/>
      <c r="I55" s="630"/>
      <c r="J55" s="630"/>
      <c r="K55" s="630"/>
      <c r="L55" s="630"/>
      <c r="M55" s="630"/>
      <c r="N55" s="630"/>
      <c r="O55" s="630"/>
      <c r="P55" s="630"/>
      <c r="Q55" s="630"/>
      <c r="R55" s="630"/>
      <c r="S55" s="630"/>
      <c r="T55" s="630"/>
      <c r="U55" s="631"/>
    </row>
    <row r="56" spans="2:21" ht="18" thickBot="1" x14ac:dyDescent="0.45">
      <c r="B56" s="625"/>
      <c r="C56" s="626"/>
      <c r="D56" s="452" t="s">
        <v>119</v>
      </c>
      <c r="E56" s="620" t="s">
        <v>370</v>
      </c>
      <c r="F56" s="621"/>
      <c r="G56" s="621"/>
      <c r="H56" s="621"/>
      <c r="I56" s="621"/>
      <c r="J56" s="621"/>
      <c r="K56" s="621"/>
      <c r="L56" s="621"/>
      <c r="M56" s="621"/>
      <c r="N56" s="621"/>
      <c r="O56" s="621"/>
      <c r="P56" s="621"/>
      <c r="Q56" s="621"/>
      <c r="R56" s="621"/>
      <c r="S56" s="621"/>
      <c r="T56" s="621"/>
      <c r="U56" s="622"/>
    </row>
    <row r="57" spans="2:21" ht="18" thickBot="1" x14ac:dyDescent="0.45">
      <c r="B57" s="625"/>
      <c r="C57" s="626"/>
      <c r="D57" s="447" t="s">
        <v>120</v>
      </c>
      <c r="E57" s="629" t="s">
        <v>370</v>
      </c>
      <c r="F57" s="630"/>
      <c r="G57" s="630"/>
      <c r="H57" s="630"/>
      <c r="I57" s="630"/>
      <c r="J57" s="630"/>
      <c r="K57" s="630"/>
      <c r="L57" s="630"/>
      <c r="M57" s="630"/>
      <c r="N57" s="630"/>
      <c r="O57" s="630"/>
      <c r="P57" s="630"/>
      <c r="Q57" s="630"/>
      <c r="R57" s="630"/>
      <c r="S57" s="630"/>
      <c r="T57" s="630"/>
      <c r="U57" s="631"/>
    </row>
    <row r="58" spans="2:21" ht="18" thickBot="1" x14ac:dyDescent="0.45">
      <c r="B58" s="625"/>
      <c r="C58" s="626"/>
      <c r="D58" s="452" t="s">
        <v>121</v>
      </c>
      <c r="E58" s="620" t="s">
        <v>371</v>
      </c>
      <c r="F58" s="621"/>
      <c r="G58" s="621"/>
      <c r="H58" s="621"/>
      <c r="I58" s="621"/>
      <c r="J58" s="621"/>
      <c r="K58" s="621"/>
      <c r="L58" s="621"/>
      <c r="M58" s="621"/>
      <c r="N58" s="621"/>
      <c r="O58" s="621"/>
      <c r="P58" s="621"/>
      <c r="Q58" s="621"/>
      <c r="R58" s="621"/>
      <c r="S58" s="621"/>
      <c r="T58" s="621"/>
      <c r="U58" s="622"/>
    </row>
    <row r="59" spans="2:21" ht="36.75" customHeight="1" thickBot="1" x14ac:dyDescent="0.45">
      <c r="B59" s="625"/>
      <c r="C59" s="626"/>
      <c r="D59" s="447" t="s">
        <v>122</v>
      </c>
      <c r="E59" s="632" t="s">
        <v>372</v>
      </c>
      <c r="F59" s="633"/>
      <c r="G59" s="633"/>
      <c r="H59" s="633"/>
      <c r="I59" s="633"/>
      <c r="J59" s="633"/>
      <c r="K59" s="633"/>
      <c r="L59" s="633"/>
      <c r="M59" s="633"/>
      <c r="N59" s="633"/>
      <c r="O59" s="633"/>
      <c r="P59" s="633"/>
      <c r="Q59" s="633"/>
      <c r="R59" s="633"/>
      <c r="S59" s="633"/>
      <c r="T59" s="633"/>
      <c r="U59" s="634"/>
    </row>
    <row r="60" spans="2:21" ht="18" thickBot="1" x14ac:dyDescent="0.45">
      <c r="B60" s="625"/>
      <c r="C60" s="626"/>
      <c r="D60" s="452" t="s">
        <v>61</v>
      </c>
      <c r="E60" s="620" t="s">
        <v>373</v>
      </c>
      <c r="F60" s="621"/>
      <c r="G60" s="621"/>
      <c r="H60" s="621"/>
      <c r="I60" s="621"/>
      <c r="J60" s="621"/>
      <c r="K60" s="621"/>
      <c r="L60" s="621"/>
      <c r="M60" s="621"/>
      <c r="N60" s="621"/>
      <c r="O60" s="621"/>
      <c r="P60" s="621"/>
      <c r="Q60" s="621"/>
      <c r="R60" s="621"/>
      <c r="S60" s="621"/>
      <c r="T60" s="621"/>
      <c r="U60" s="622"/>
    </row>
    <row r="61" spans="2:21" ht="18" thickBot="1" x14ac:dyDescent="0.45">
      <c r="B61" s="625"/>
      <c r="C61" s="626"/>
      <c r="D61" s="448" t="s">
        <v>39</v>
      </c>
      <c r="E61" s="629" t="s">
        <v>374</v>
      </c>
      <c r="F61" s="630"/>
      <c r="G61" s="630"/>
      <c r="H61" s="630"/>
      <c r="I61" s="630"/>
      <c r="J61" s="630"/>
      <c r="K61" s="630"/>
      <c r="L61" s="630"/>
      <c r="M61" s="630"/>
      <c r="N61" s="630"/>
      <c r="O61" s="630"/>
      <c r="P61" s="630"/>
      <c r="Q61" s="630"/>
      <c r="R61" s="630"/>
      <c r="S61" s="630"/>
      <c r="T61" s="630"/>
      <c r="U61" s="631"/>
    </row>
    <row r="62" spans="2:21" ht="29.25" thickBot="1" x14ac:dyDescent="0.45">
      <c r="B62" s="625"/>
      <c r="C62" s="626"/>
      <c r="D62" s="452" t="s">
        <v>123</v>
      </c>
      <c r="E62" s="620" t="s">
        <v>375</v>
      </c>
      <c r="F62" s="621"/>
      <c r="G62" s="621"/>
      <c r="H62" s="621"/>
      <c r="I62" s="621"/>
      <c r="J62" s="621"/>
      <c r="K62" s="621"/>
      <c r="L62" s="621"/>
      <c r="M62" s="621"/>
      <c r="N62" s="621"/>
      <c r="O62" s="621"/>
      <c r="P62" s="621"/>
      <c r="Q62" s="621"/>
      <c r="R62" s="621"/>
      <c r="S62" s="621"/>
      <c r="T62" s="621"/>
      <c r="U62" s="622"/>
    </row>
    <row r="63" spans="2:21" ht="43.5" thickBot="1" x14ac:dyDescent="0.45">
      <c r="B63" s="625"/>
      <c r="C63" s="626"/>
      <c r="D63" s="448" t="s">
        <v>124</v>
      </c>
      <c r="E63" s="629" t="s">
        <v>374</v>
      </c>
      <c r="F63" s="630"/>
      <c r="G63" s="630"/>
      <c r="H63" s="630"/>
      <c r="I63" s="630"/>
      <c r="J63" s="630"/>
      <c r="K63" s="630"/>
      <c r="L63" s="630"/>
      <c r="M63" s="630"/>
      <c r="N63" s="630"/>
      <c r="O63" s="630"/>
      <c r="P63" s="630"/>
      <c r="Q63" s="630"/>
      <c r="R63" s="630"/>
      <c r="S63" s="630"/>
      <c r="T63" s="630"/>
      <c r="U63" s="631"/>
    </row>
    <row r="64" spans="2:21" ht="18" thickBot="1" x14ac:dyDescent="0.45">
      <c r="B64" s="625"/>
      <c r="C64" s="626"/>
      <c r="D64" s="449" t="s">
        <v>125</v>
      </c>
      <c r="E64" s="620" t="s">
        <v>376</v>
      </c>
      <c r="F64" s="621"/>
      <c r="G64" s="621"/>
      <c r="H64" s="621"/>
      <c r="I64" s="621"/>
      <c r="J64" s="621"/>
      <c r="K64" s="621"/>
      <c r="L64" s="621"/>
      <c r="M64" s="621"/>
      <c r="N64" s="621"/>
      <c r="O64" s="621"/>
      <c r="P64" s="621"/>
      <c r="Q64" s="621"/>
      <c r="R64" s="621"/>
      <c r="S64" s="621"/>
      <c r="T64" s="621"/>
      <c r="U64" s="622"/>
    </row>
    <row r="65" spans="2:21" ht="18" thickBot="1" x14ac:dyDescent="0.45">
      <c r="B65" s="625"/>
      <c r="C65" s="626"/>
      <c r="D65" s="447" t="s">
        <v>13</v>
      </c>
      <c r="E65" s="629" t="s">
        <v>377</v>
      </c>
      <c r="F65" s="630"/>
      <c r="G65" s="630"/>
      <c r="H65" s="630"/>
      <c r="I65" s="630"/>
      <c r="J65" s="630"/>
      <c r="K65" s="630"/>
      <c r="L65" s="630"/>
      <c r="M65" s="630"/>
      <c r="N65" s="630"/>
      <c r="O65" s="630"/>
      <c r="P65" s="630"/>
      <c r="Q65" s="630"/>
      <c r="R65" s="630"/>
      <c r="S65" s="630"/>
      <c r="T65" s="630"/>
      <c r="U65" s="631"/>
    </row>
    <row r="66" spans="2:21" ht="18" thickBot="1" x14ac:dyDescent="0.45">
      <c r="B66" s="625"/>
      <c r="C66" s="626"/>
      <c r="D66" s="452" t="s">
        <v>12</v>
      </c>
      <c r="E66" s="620" t="s">
        <v>377</v>
      </c>
      <c r="F66" s="621"/>
      <c r="G66" s="621"/>
      <c r="H66" s="621"/>
      <c r="I66" s="621"/>
      <c r="J66" s="621"/>
      <c r="K66" s="621"/>
      <c r="L66" s="621"/>
      <c r="M66" s="621"/>
      <c r="N66" s="621"/>
      <c r="O66" s="621"/>
      <c r="P66" s="621"/>
      <c r="Q66" s="621"/>
      <c r="R66" s="621"/>
      <c r="S66" s="621"/>
      <c r="T66" s="621"/>
      <c r="U66" s="622"/>
    </row>
    <row r="67" spans="2:21" ht="18" thickBot="1" x14ac:dyDescent="0.45">
      <c r="B67" s="625"/>
      <c r="C67" s="626"/>
      <c r="D67" s="447" t="s">
        <v>126</v>
      </c>
      <c r="E67" s="629" t="s">
        <v>378</v>
      </c>
      <c r="F67" s="630"/>
      <c r="G67" s="630"/>
      <c r="H67" s="630"/>
      <c r="I67" s="630"/>
      <c r="J67" s="630"/>
      <c r="K67" s="630"/>
      <c r="L67" s="630"/>
      <c r="M67" s="630"/>
      <c r="N67" s="630"/>
      <c r="O67" s="630"/>
      <c r="P67" s="630"/>
      <c r="Q67" s="630"/>
      <c r="R67" s="630"/>
      <c r="S67" s="630"/>
      <c r="T67" s="630"/>
      <c r="U67" s="631"/>
    </row>
    <row r="68" spans="2:21" ht="18" thickBot="1" x14ac:dyDescent="0.45">
      <c r="B68" s="625"/>
      <c r="C68" s="626"/>
      <c r="D68" s="452" t="s">
        <v>234</v>
      </c>
      <c r="E68" s="620" t="s">
        <v>379</v>
      </c>
      <c r="F68" s="621"/>
      <c r="G68" s="621"/>
      <c r="H68" s="621"/>
      <c r="I68" s="621"/>
      <c r="J68" s="621"/>
      <c r="K68" s="621"/>
      <c r="L68" s="621"/>
      <c r="M68" s="621"/>
      <c r="N68" s="621"/>
      <c r="O68" s="621"/>
      <c r="P68" s="621"/>
      <c r="Q68" s="621"/>
      <c r="R68" s="621"/>
      <c r="S68" s="621"/>
      <c r="T68" s="621"/>
      <c r="U68" s="622"/>
    </row>
    <row r="69" spans="2:21" ht="18" thickBot="1" x14ac:dyDescent="0.45">
      <c r="B69" s="625"/>
      <c r="C69" s="626"/>
      <c r="D69" s="447" t="s">
        <v>235</v>
      </c>
      <c r="E69" s="629" t="s">
        <v>380</v>
      </c>
      <c r="F69" s="630"/>
      <c r="G69" s="630"/>
      <c r="H69" s="630"/>
      <c r="I69" s="630"/>
      <c r="J69" s="630"/>
      <c r="K69" s="630"/>
      <c r="L69" s="630"/>
      <c r="M69" s="630"/>
      <c r="N69" s="630"/>
      <c r="O69" s="630"/>
      <c r="P69" s="630"/>
      <c r="Q69" s="630"/>
      <c r="R69" s="630"/>
      <c r="S69" s="630"/>
      <c r="T69" s="630"/>
      <c r="U69" s="631"/>
    </row>
    <row r="70" spans="2:21" ht="18" thickBot="1" x14ac:dyDescent="0.45">
      <c r="B70" s="625"/>
      <c r="C70" s="626"/>
      <c r="D70" s="452" t="s">
        <v>127</v>
      </c>
      <c r="E70" s="620" t="s">
        <v>381</v>
      </c>
      <c r="F70" s="621"/>
      <c r="G70" s="621"/>
      <c r="H70" s="621"/>
      <c r="I70" s="621"/>
      <c r="J70" s="621"/>
      <c r="K70" s="621"/>
      <c r="L70" s="621"/>
      <c r="M70" s="621"/>
      <c r="N70" s="621"/>
      <c r="O70" s="621"/>
      <c r="P70" s="621"/>
      <c r="Q70" s="621"/>
      <c r="R70" s="621"/>
      <c r="S70" s="621"/>
      <c r="T70" s="621"/>
      <c r="U70" s="622"/>
    </row>
    <row r="71" spans="2:21" ht="18" thickBot="1" x14ac:dyDescent="0.45">
      <c r="B71" s="625"/>
      <c r="C71" s="626"/>
      <c r="D71" s="447" t="s">
        <v>128</v>
      </c>
      <c r="E71" s="629" t="s">
        <v>382</v>
      </c>
      <c r="F71" s="630"/>
      <c r="G71" s="630"/>
      <c r="H71" s="630"/>
      <c r="I71" s="630"/>
      <c r="J71" s="630"/>
      <c r="K71" s="630"/>
      <c r="L71" s="630"/>
      <c r="M71" s="630"/>
      <c r="N71" s="630"/>
      <c r="O71" s="630"/>
      <c r="P71" s="630"/>
      <c r="Q71" s="630"/>
      <c r="R71" s="630"/>
      <c r="S71" s="630"/>
      <c r="T71" s="630"/>
      <c r="U71" s="631"/>
    </row>
    <row r="72" spans="2:21" ht="18" thickBot="1" x14ac:dyDescent="0.45">
      <c r="B72" s="625"/>
      <c r="C72" s="626"/>
      <c r="D72" s="452" t="s">
        <v>129</v>
      </c>
      <c r="E72" s="620" t="s">
        <v>383</v>
      </c>
      <c r="F72" s="621"/>
      <c r="G72" s="621"/>
      <c r="H72" s="621"/>
      <c r="I72" s="621"/>
      <c r="J72" s="621"/>
      <c r="K72" s="621"/>
      <c r="L72" s="621"/>
      <c r="M72" s="621"/>
      <c r="N72" s="621"/>
      <c r="O72" s="621"/>
      <c r="P72" s="621"/>
      <c r="Q72" s="621"/>
      <c r="R72" s="621"/>
      <c r="S72" s="621"/>
      <c r="T72" s="621"/>
      <c r="U72" s="622"/>
    </row>
    <row r="73" spans="2:21" ht="18" thickBot="1" x14ac:dyDescent="0.45">
      <c r="B73" s="625"/>
      <c r="C73" s="626"/>
      <c r="D73" s="447" t="s">
        <v>130</v>
      </c>
      <c r="E73" s="629" t="s">
        <v>384</v>
      </c>
      <c r="F73" s="630"/>
      <c r="G73" s="630"/>
      <c r="H73" s="630"/>
      <c r="I73" s="630"/>
      <c r="J73" s="630"/>
      <c r="K73" s="630"/>
      <c r="L73" s="630"/>
      <c r="M73" s="630"/>
      <c r="N73" s="630"/>
      <c r="O73" s="630"/>
      <c r="P73" s="630"/>
      <c r="Q73" s="630"/>
      <c r="R73" s="630"/>
      <c r="S73" s="630"/>
      <c r="T73" s="630"/>
      <c r="U73" s="631"/>
    </row>
    <row r="74" spans="2:21" ht="18" thickBot="1" x14ac:dyDescent="0.45">
      <c r="B74" s="625"/>
      <c r="C74" s="626"/>
      <c r="D74" s="452" t="s">
        <v>131</v>
      </c>
      <c r="E74" s="620" t="s">
        <v>385</v>
      </c>
      <c r="F74" s="621"/>
      <c r="G74" s="621"/>
      <c r="H74" s="621"/>
      <c r="I74" s="621"/>
      <c r="J74" s="621"/>
      <c r="K74" s="621"/>
      <c r="L74" s="621"/>
      <c r="M74" s="621"/>
      <c r="N74" s="621"/>
      <c r="O74" s="621"/>
      <c r="P74" s="621"/>
      <c r="Q74" s="621"/>
      <c r="R74" s="621"/>
      <c r="S74" s="621"/>
      <c r="T74" s="621"/>
      <c r="U74" s="622"/>
    </row>
    <row r="75" spans="2:21" ht="18" thickBot="1" x14ac:dyDescent="0.45">
      <c r="B75" s="625"/>
      <c r="C75" s="626"/>
      <c r="D75" s="447" t="s">
        <v>132</v>
      </c>
      <c r="E75" s="629" t="s">
        <v>386</v>
      </c>
      <c r="F75" s="630"/>
      <c r="G75" s="630"/>
      <c r="H75" s="630"/>
      <c r="I75" s="630"/>
      <c r="J75" s="630"/>
      <c r="K75" s="630"/>
      <c r="L75" s="630"/>
      <c r="M75" s="630"/>
      <c r="N75" s="630"/>
      <c r="O75" s="630"/>
      <c r="P75" s="630"/>
      <c r="Q75" s="630"/>
      <c r="R75" s="630"/>
      <c r="S75" s="630"/>
      <c r="T75" s="630"/>
      <c r="U75" s="631"/>
    </row>
    <row r="76" spans="2:21" ht="18" thickBot="1" x14ac:dyDescent="0.45">
      <c r="B76" s="625"/>
      <c r="C76" s="626"/>
      <c r="D76" s="452" t="s">
        <v>133</v>
      </c>
      <c r="E76" s="620" t="s">
        <v>420</v>
      </c>
      <c r="F76" s="621"/>
      <c r="G76" s="621"/>
      <c r="H76" s="621"/>
      <c r="I76" s="621"/>
      <c r="J76" s="621"/>
      <c r="K76" s="621"/>
      <c r="L76" s="621"/>
      <c r="M76" s="621"/>
      <c r="N76" s="621"/>
      <c r="O76" s="621"/>
      <c r="P76" s="621"/>
      <c r="Q76" s="621"/>
      <c r="R76" s="621"/>
      <c r="S76" s="621"/>
      <c r="T76" s="621"/>
      <c r="U76" s="622"/>
    </row>
    <row r="77" spans="2:21" ht="29.25" thickBot="1" x14ac:dyDescent="0.45">
      <c r="B77" s="625"/>
      <c r="C77" s="626"/>
      <c r="D77" s="447" t="s">
        <v>134</v>
      </c>
      <c r="E77" s="629" t="s">
        <v>387</v>
      </c>
      <c r="F77" s="630"/>
      <c r="G77" s="630"/>
      <c r="H77" s="630"/>
      <c r="I77" s="630"/>
      <c r="J77" s="630"/>
      <c r="K77" s="630"/>
      <c r="L77" s="630"/>
      <c r="M77" s="630"/>
      <c r="N77" s="630"/>
      <c r="O77" s="630"/>
      <c r="P77" s="630"/>
      <c r="Q77" s="630"/>
      <c r="R77" s="630"/>
      <c r="S77" s="630"/>
      <c r="T77" s="630"/>
      <c r="U77" s="631"/>
    </row>
    <row r="78" spans="2:21" ht="18" thickBot="1" x14ac:dyDescent="0.45">
      <c r="B78" s="627"/>
      <c r="C78" s="628"/>
      <c r="D78" s="452" t="s">
        <v>135</v>
      </c>
      <c r="E78" s="620" t="s">
        <v>388</v>
      </c>
      <c r="F78" s="621"/>
      <c r="G78" s="621"/>
      <c r="H78" s="621"/>
      <c r="I78" s="621"/>
      <c r="J78" s="621"/>
      <c r="K78" s="621"/>
      <c r="L78" s="621"/>
      <c r="M78" s="621"/>
      <c r="N78" s="621"/>
      <c r="O78" s="621"/>
      <c r="P78" s="621"/>
      <c r="Q78" s="621"/>
      <c r="R78" s="621"/>
      <c r="S78" s="621"/>
      <c r="T78" s="621"/>
      <c r="U78" s="622"/>
    </row>
    <row r="79" spans="2:21" ht="18" thickBot="1" x14ac:dyDescent="0.45">
      <c r="B79" s="623" t="s">
        <v>8</v>
      </c>
      <c r="C79" s="624"/>
      <c r="D79" s="447" t="s">
        <v>69</v>
      </c>
      <c r="E79" s="629" t="s">
        <v>389</v>
      </c>
      <c r="F79" s="630"/>
      <c r="G79" s="630"/>
      <c r="H79" s="630"/>
      <c r="I79" s="630"/>
      <c r="J79" s="630"/>
      <c r="K79" s="630"/>
      <c r="L79" s="630"/>
      <c r="M79" s="630"/>
      <c r="N79" s="630"/>
      <c r="O79" s="630"/>
      <c r="P79" s="630"/>
      <c r="Q79" s="630"/>
      <c r="R79" s="630"/>
      <c r="S79" s="630"/>
      <c r="T79" s="630"/>
      <c r="U79" s="631"/>
    </row>
    <row r="80" spans="2:21" ht="29.25" thickBot="1" x14ac:dyDescent="0.45">
      <c r="B80" s="625"/>
      <c r="C80" s="626"/>
      <c r="D80" s="452" t="s">
        <v>68</v>
      </c>
      <c r="E80" s="620" t="s">
        <v>390</v>
      </c>
      <c r="F80" s="621"/>
      <c r="G80" s="621"/>
      <c r="H80" s="621"/>
      <c r="I80" s="621"/>
      <c r="J80" s="621"/>
      <c r="K80" s="621"/>
      <c r="L80" s="621"/>
      <c r="M80" s="621"/>
      <c r="N80" s="621"/>
      <c r="O80" s="621"/>
      <c r="P80" s="621"/>
      <c r="Q80" s="621"/>
      <c r="R80" s="621"/>
      <c r="S80" s="621"/>
      <c r="T80" s="621"/>
      <c r="U80" s="622"/>
    </row>
    <row r="81" spans="2:21" ht="18" thickBot="1" x14ac:dyDescent="0.45">
      <c r="B81" s="623" t="s">
        <v>24</v>
      </c>
      <c r="C81" s="624"/>
      <c r="D81" s="447" t="s">
        <v>58</v>
      </c>
      <c r="E81" s="629" t="s">
        <v>391</v>
      </c>
      <c r="F81" s="630"/>
      <c r="G81" s="630"/>
      <c r="H81" s="630"/>
      <c r="I81" s="630"/>
      <c r="J81" s="630"/>
      <c r="K81" s="630"/>
      <c r="L81" s="630"/>
      <c r="M81" s="630"/>
      <c r="N81" s="630"/>
      <c r="O81" s="630"/>
      <c r="P81" s="630"/>
      <c r="Q81" s="630"/>
      <c r="R81" s="630"/>
      <c r="S81" s="630"/>
      <c r="T81" s="630"/>
      <c r="U81" s="631"/>
    </row>
    <row r="82" spans="2:21" ht="18" thickBot="1" x14ac:dyDescent="0.45">
      <c r="B82" s="625"/>
      <c r="C82" s="626"/>
      <c r="D82" s="452" t="s">
        <v>136</v>
      </c>
      <c r="E82" s="620" t="s">
        <v>392</v>
      </c>
      <c r="F82" s="621"/>
      <c r="G82" s="621"/>
      <c r="H82" s="621"/>
      <c r="I82" s="621"/>
      <c r="J82" s="621"/>
      <c r="K82" s="621"/>
      <c r="L82" s="621"/>
      <c r="M82" s="621"/>
      <c r="N82" s="621"/>
      <c r="O82" s="621"/>
      <c r="P82" s="621"/>
      <c r="Q82" s="621"/>
      <c r="R82" s="621"/>
      <c r="S82" s="621"/>
      <c r="T82" s="621"/>
      <c r="U82" s="622"/>
    </row>
    <row r="83" spans="2:21" ht="18" thickBot="1" x14ac:dyDescent="0.45">
      <c r="B83" s="625"/>
      <c r="C83" s="626"/>
      <c r="D83" s="453" t="s">
        <v>137</v>
      </c>
      <c r="E83" s="635" t="s">
        <v>393</v>
      </c>
      <c r="F83" s="636"/>
      <c r="G83" s="636"/>
      <c r="H83" s="636"/>
      <c r="I83" s="636"/>
      <c r="J83" s="636"/>
      <c r="K83" s="636"/>
      <c r="L83" s="636"/>
      <c r="M83" s="636"/>
      <c r="N83" s="636"/>
      <c r="O83" s="636"/>
      <c r="P83" s="636"/>
      <c r="Q83" s="636"/>
      <c r="R83" s="636"/>
      <c r="S83" s="636"/>
      <c r="T83" s="636"/>
      <c r="U83" s="637"/>
    </row>
    <row r="84" spans="2:21" ht="18" thickBot="1" x14ac:dyDescent="0.45">
      <c r="B84" s="625"/>
      <c r="C84" s="626"/>
      <c r="D84" s="454" t="s">
        <v>291</v>
      </c>
      <c r="E84" s="638" t="s">
        <v>394</v>
      </c>
      <c r="F84" s="639"/>
      <c r="G84" s="639"/>
      <c r="H84" s="639"/>
      <c r="I84" s="639"/>
      <c r="J84" s="639"/>
      <c r="K84" s="639"/>
      <c r="L84" s="639"/>
      <c r="M84" s="639"/>
      <c r="N84" s="639"/>
      <c r="O84" s="639"/>
      <c r="P84" s="639"/>
      <c r="Q84" s="639"/>
      <c r="R84" s="639"/>
      <c r="S84" s="639"/>
      <c r="T84" s="639"/>
      <c r="U84" s="640"/>
    </row>
    <row r="85" spans="2:21" ht="18" thickBot="1" x14ac:dyDescent="0.45">
      <c r="B85" s="625"/>
      <c r="C85" s="626"/>
      <c r="D85" s="455" t="s">
        <v>292</v>
      </c>
      <c r="E85" s="641" t="s">
        <v>395</v>
      </c>
      <c r="F85" s="642"/>
      <c r="G85" s="642"/>
      <c r="H85" s="642"/>
      <c r="I85" s="642"/>
      <c r="J85" s="642"/>
      <c r="K85" s="642"/>
      <c r="L85" s="642"/>
      <c r="M85" s="642"/>
      <c r="N85" s="642"/>
      <c r="O85" s="642"/>
      <c r="P85" s="642"/>
      <c r="Q85" s="642"/>
      <c r="R85" s="642"/>
      <c r="S85" s="642"/>
      <c r="T85" s="642"/>
      <c r="U85" s="643"/>
    </row>
    <row r="86" spans="2:21" ht="29.25" thickBot="1" x14ac:dyDescent="0.45">
      <c r="B86" s="625"/>
      <c r="C86" s="626"/>
      <c r="D86" s="456" t="s">
        <v>138</v>
      </c>
      <c r="E86" s="638" t="s">
        <v>396</v>
      </c>
      <c r="F86" s="639"/>
      <c r="G86" s="639"/>
      <c r="H86" s="639"/>
      <c r="I86" s="639"/>
      <c r="J86" s="639"/>
      <c r="K86" s="639"/>
      <c r="L86" s="639"/>
      <c r="M86" s="639"/>
      <c r="N86" s="639"/>
      <c r="O86" s="639"/>
      <c r="P86" s="639"/>
      <c r="Q86" s="639"/>
      <c r="R86" s="639"/>
      <c r="S86" s="639"/>
      <c r="T86" s="639"/>
      <c r="U86" s="640"/>
    </row>
    <row r="87" spans="2:21" ht="18" thickBot="1" x14ac:dyDescent="0.45">
      <c r="B87" s="625"/>
      <c r="C87" s="626"/>
      <c r="D87" s="455" t="s">
        <v>35</v>
      </c>
      <c r="E87" s="641" t="s">
        <v>397</v>
      </c>
      <c r="F87" s="642"/>
      <c r="G87" s="642"/>
      <c r="H87" s="642"/>
      <c r="I87" s="642"/>
      <c r="J87" s="642"/>
      <c r="K87" s="642"/>
      <c r="L87" s="642"/>
      <c r="M87" s="642"/>
      <c r="N87" s="642"/>
      <c r="O87" s="642"/>
      <c r="P87" s="642"/>
      <c r="Q87" s="642"/>
      <c r="R87" s="642"/>
      <c r="S87" s="642"/>
      <c r="T87" s="642"/>
      <c r="U87" s="643"/>
    </row>
    <row r="88" spans="2:21" ht="18" thickBot="1" x14ac:dyDescent="0.45">
      <c r="B88" s="625"/>
      <c r="C88" s="626"/>
      <c r="D88" s="456" t="s">
        <v>139</v>
      </c>
      <c r="E88" s="638" t="s">
        <v>398</v>
      </c>
      <c r="F88" s="639"/>
      <c r="G88" s="639"/>
      <c r="H88" s="639"/>
      <c r="I88" s="639"/>
      <c r="J88" s="639"/>
      <c r="K88" s="639"/>
      <c r="L88" s="639"/>
      <c r="M88" s="639"/>
      <c r="N88" s="639"/>
      <c r="O88" s="639"/>
      <c r="P88" s="639"/>
      <c r="Q88" s="639"/>
      <c r="R88" s="639"/>
      <c r="S88" s="639"/>
      <c r="T88" s="639"/>
      <c r="U88" s="640"/>
    </row>
    <row r="89" spans="2:21" ht="18" thickBot="1" x14ac:dyDescent="0.45">
      <c r="B89" s="625"/>
      <c r="C89" s="626"/>
      <c r="D89" s="455" t="s">
        <v>140</v>
      </c>
      <c r="E89" s="641" t="s">
        <v>399</v>
      </c>
      <c r="F89" s="642"/>
      <c r="G89" s="642"/>
      <c r="H89" s="642"/>
      <c r="I89" s="642"/>
      <c r="J89" s="642"/>
      <c r="K89" s="642"/>
      <c r="L89" s="642"/>
      <c r="M89" s="642"/>
      <c r="N89" s="642"/>
      <c r="O89" s="642"/>
      <c r="P89" s="642"/>
      <c r="Q89" s="642"/>
      <c r="R89" s="642"/>
      <c r="S89" s="642"/>
      <c r="T89" s="642"/>
      <c r="U89" s="643"/>
    </row>
    <row r="90" spans="2:21" ht="18" thickBot="1" x14ac:dyDescent="0.45">
      <c r="B90" s="625"/>
      <c r="C90" s="626"/>
      <c r="D90" s="456" t="s">
        <v>141</v>
      </c>
      <c r="E90" s="638" t="s">
        <v>400</v>
      </c>
      <c r="F90" s="639"/>
      <c r="G90" s="639"/>
      <c r="H90" s="639"/>
      <c r="I90" s="639"/>
      <c r="J90" s="639"/>
      <c r="K90" s="639"/>
      <c r="L90" s="639"/>
      <c r="M90" s="639"/>
      <c r="N90" s="639"/>
      <c r="O90" s="639"/>
      <c r="P90" s="639"/>
      <c r="Q90" s="639"/>
      <c r="R90" s="639"/>
      <c r="S90" s="639"/>
      <c r="T90" s="639"/>
      <c r="U90" s="640"/>
    </row>
    <row r="91" spans="2:21" ht="18" thickBot="1" x14ac:dyDescent="0.45">
      <c r="B91" s="625"/>
      <c r="C91" s="626"/>
      <c r="D91" s="455" t="s">
        <v>142</v>
      </c>
      <c r="E91" s="641" t="s">
        <v>401</v>
      </c>
      <c r="F91" s="642"/>
      <c r="G91" s="642"/>
      <c r="H91" s="642"/>
      <c r="I91" s="642"/>
      <c r="J91" s="642"/>
      <c r="K91" s="642"/>
      <c r="L91" s="642"/>
      <c r="M91" s="642"/>
      <c r="N91" s="642"/>
      <c r="O91" s="642"/>
      <c r="P91" s="642"/>
      <c r="Q91" s="642"/>
      <c r="R91" s="642"/>
      <c r="S91" s="642"/>
      <c r="T91" s="642"/>
      <c r="U91" s="643"/>
    </row>
    <row r="92" spans="2:21" ht="18" thickBot="1" x14ac:dyDescent="0.45">
      <c r="B92" s="625"/>
      <c r="C92" s="626"/>
      <c r="D92" s="456" t="s">
        <v>41</v>
      </c>
      <c r="E92" s="638" t="s">
        <v>402</v>
      </c>
      <c r="F92" s="639"/>
      <c r="G92" s="639"/>
      <c r="H92" s="639"/>
      <c r="I92" s="639"/>
      <c r="J92" s="639"/>
      <c r="K92" s="639"/>
      <c r="L92" s="639"/>
      <c r="M92" s="639"/>
      <c r="N92" s="639"/>
      <c r="O92" s="639"/>
      <c r="P92" s="639"/>
      <c r="Q92" s="639"/>
      <c r="R92" s="639"/>
      <c r="S92" s="639"/>
      <c r="T92" s="639"/>
      <c r="U92" s="640"/>
    </row>
    <row r="93" spans="2:21" ht="18" thickBot="1" x14ac:dyDescent="0.45">
      <c r="B93" s="625"/>
      <c r="C93" s="626"/>
      <c r="D93" s="455" t="s">
        <v>143</v>
      </c>
      <c r="E93" s="641" t="s">
        <v>403</v>
      </c>
      <c r="F93" s="642"/>
      <c r="G93" s="642"/>
      <c r="H93" s="642"/>
      <c r="I93" s="642"/>
      <c r="J93" s="642"/>
      <c r="K93" s="642"/>
      <c r="L93" s="642"/>
      <c r="M93" s="642"/>
      <c r="N93" s="642"/>
      <c r="O93" s="642"/>
      <c r="P93" s="642"/>
      <c r="Q93" s="642"/>
      <c r="R93" s="642"/>
      <c r="S93" s="642"/>
      <c r="T93" s="642"/>
      <c r="U93" s="643"/>
    </row>
    <row r="94" spans="2:21" ht="18" thickBot="1" x14ac:dyDescent="0.45">
      <c r="B94" s="625"/>
      <c r="C94" s="626"/>
      <c r="D94" s="456" t="s">
        <v>144</v>
      </c>
      <c r="E94" s="638" t="s">
        <v>404</v>
      </c>
      <c r="F94" s="639"/>
      <c r="G94" s="639"/>
      <c r="H94" s="639"/>
      <c r="I94" s="639"/>
      <c r="J94" s="639"/>
      <c r="K94" s="639"/>
      <c r="L94" s="639"/>
      <c r="M94" s="639"/>
      <c r="N94" s="639"/>
      <c r="O94" s="639"/>
      <c r="P94" s="639"/>
      <c r="Q94" s="639"/>
      <c r="R94" s="639"/>
      <c r="S94" s="639"/>
      <c r="T94" s="639"/>
      <c r="U94" s="640"/>
    </row>
    <row r="95" spans="2:21" ht="18" thickBot="1" x14ac:dyDescent="0.45">
      <c r="B95" s="625"/>
      <c r="C95" s="626"/>
      <c r="D95" s="455" t="s">
        <v>145</v>
      </c>
      <c r="E95" s="641" t="s">
        <v>405</v>
      </c>
      <c r="F95" s="642"/>
      <c r="G95" s="642"/>
      <c r="H95" s="642"/>
      <c r="I95" s="642"/>
      <c r="J95" s="642"/>
      <c r="K95" s="642"/>
      <c r="L95" s="642"/>
      <c r="M95" s="642"/>
      <c r="N95" s="642"/>
      <c r="O95" s="642"/>
      <c r="P95" s="642"/>
      <c r="Q95" s="642"/>
      <c r="R95" s="642"/>
      <c r="S95" s="642"/>
      <c r="T95" s="642"/>
      <c r="U95" s="643"/>
    </row>
    <row r="96" spans="2:21" ht="18" thickBot="1" x14ac:dyDescent="0.45">
      <c r="B96" s="625"/>
      <c r="C96" s="626"/>
      <c r="D96" s="457" t="s">
        <v>146</v>
      </c>
      <c r="E96" s="638" t="s">
        <v>406</v>
      </c>
      <c r="F96" s="639"/>
      <c r="G96" s="639"/>
      <c r="H96" s="639"/>
      <c r="I96" s="639"/>
      <c r="J96" s="639"/>
      <c r="K96" s="639"/>
      <c r="L96" s="639"/>
      <c r="M96" s="639"/>
      <c r="N96" s="639"/>
      <c r="O96" s="639"/>
      <c r="P96" s="639"/>
      <c r="Q96" s="639"/>
      <c r="R96" s="639"/>
      <c r="S96" s="639"/>
      <c r="T96" s="639"/>
      <c r="U96" s="640"/>
    </row>
    <row r="97" spans="2:21" ht="18" thickBot="1" x14ac:dyDescent="0.45">
      <c r="B97" s="625"/>
      <c r="C97" s="626"/>
      <c r="D97" s="458" t="s">
        <v>293</v>
      </c>
      <c r="E97" s="644" t="s">
        <v>394</v>
      </c>
      <c r="F97" s="645"/>
      <c r="G97" s="645"/>
      <c r="H97" s="645"/>
      <c r="I97" s="645"/>
      <c r="J97" s="645"/>
      <c r="K97" s="645"/>
      <c r="L97" s="645"/>
      <c r="M97" s="645"/>
      <c r="N97" s="645"/>
      <c r="O97" s="645"/>
      <c r="P97" s="645"/>
      <c r="Q97" s="645"/>
      <c r="R97" s="645"/>
      <c r="S97" s="645"/>
      <c r="T97" s="645"/>
      <c r="U97" s="646"/>
    </row>
    <row r="98" spans="2:21" ht="18" thickBot="1" x14ac:dyDescent="0.45">
      <c r="B98" s="625"/>
      <c r="C98" s="626"/>
      <c r="D98" s="452" t="s">
        <v>294</v>
      </c>
      <c r="E98" s="620" t="s">
        <v>395</v>
      </c>
      <c r="F98" s="621"/>
      <c r="G98" s="621"/>
      <c r="H98" s="621"/>
      <c r="I98" s="621"/>
      <c r="J98" s="621"/>
      <c r="K98" s="621"/>
      <c r="L98" s="621"/>
      <c r="M98" s="621"/>
      <c r="N98" s="621"/>
      <c r="O98" s="621"/>
      <c r="P98" s="621"/>
      <c r="Q98" s="621"/>
      <c r="R98" s="621"/>
      <c r="S98" s="621"/>
      <c r="T98" s="621"/>
      <c r="U98" s="622"/>
    </row>
    <row r="99" spans="2:21" ht="18" thickBot="1" x14ac:dyDescent="0.45">
      <c r="B99" s="625"/>
      <c r="C99" s="626"/>
      <c r="D99" s="447" t="s">
        <v>147</v>
      </c>
      <c r="E99" s="629" t="s">
        <v>396</v>
      </c>
      <c r="F99" s="630"/>
      <c r="G99" s="630"/>
      <c r="H99" s="630"/>
      <c r="I99" s="630"/>
      <c r="J99" s="630"/>
      <c r="K99" s="630"/>
      <c r="L99" s="630"/>
      <c r="M99" s="630"/>
      <c r="N99" s="630"/>
      <c r="O99" s="630"/>
      <c r="P99" s="630"/>
      <c r="Q99" s="630"/>
      <c r="R99" s="630"/>
      <c r="S99" s="630"/>
      <c r="T99" s="630"/>
      <c r="U99" s="631"/>
    </row>
    <row r="100" spans="2:21" ht="18" thickBot="1" x14ac:dyDescent="0.45">
      <c r="B100" s="625"/>
      <c r="C100" s="626"/>
      <c r="D100" s="452" t="s">
        <v>36</v>
      </c>
      <c r="E100" s="620" t="s">
        <v>407</v>
      </c>
      <c r="F100" s="621"/>
      <c r="G100" s="621"/>
      <c r="H100" s="621"/>
      <c r="I100" s="621"/>
      <c r="J100" s="621"/>
      <c r="K100" s="621"/>
      <c r="L100" s="621"/>
      <c r="M100" s="621"/>
      <c r="N100" s="621"/>
      <c r="O100" s="621"/>
      <c r="P100" s="621"/>
      <c r="Q100" s="621"/>
      <c r="R100" s="621"/>
      <c r="S100" s="621"/>
      <c r="T100" s="621"/>
      <c r="U100" s="622"/>
    </row>
    <row r="101" spans="2:21" ht="18" thickBot="1" x14ac:dyDescent="0.45">
      <c r="B101" s="625"/>
      <c r="C101" s="626"/>
      <c r="D101" s="447" t="s">
        <v>148</v>
      </c>
      <c r="E101" s="629" t="s">
        <v>398</v>
      </c>
      <c r="F101" s="630"/>
      <c r="G101" s="630"/>
      <c r="H101" s="630"/>
      <c r="I101" s="630"/>
      <c r="J101" s="630"/>
      <c r="K101" s="630"/>
      <c r="L101" s="630"/>
      <c r="M101" s="630"/>
      <c r="N101" s="630"/>
      <c r="O101" s="630"/>
      <c r="P101" s="630"/>
      <c r="Q101" s="630"/>
      <c r="R101" s="630"/>
      <c r="S101" s="630"/>
      <c r="T101" s="630"/>
      <c r="U101" s="631"/>
    </row>
    <row r="102" spans="2:21" ht="18" thickBot="1" x14ac:dyDescent="0.45">
      <c r="B102" s="625"/>
      <c r="C102" s="626"/>
      <c r="D102" s="452" t="s">
        <v>149</v>
      </c>
      <c r="E102" s="620" t="s">
        <v>399</v>
      </c>
      <c r="F102" s="621"/>
      <c r="G102" s="621"/>
      <c r="H102" s="621"/>
      <c r="I102" s="621"/>
      <c r="J102" s="621"/>
      <c r="K102" s="621"/>
      <c r="L102" s="621"/>
      <c r="M102" s="621"/>
      <c r="N102" s="621"/>
      <c r="O102" s="621"/>
      <c r="P102" s="621"/>
      <c r="Q102" s="621"/>
      <c r="R102" s="621"/>
      <c r="S102" s="621"/>
      <c r="T102" s="621"/>
      <c r="U102" s="622"/>
    </row>
    <row r="103" spans="2:21" ht="18" thickBot="1" x14ac:dyDescent="0.45">
      <c r="B103" s="625"/>
      <c r="C103" s="626"/>
      <c r="D103" s="447" t="s">
        <v>150</v>
      </c>
      <c r="E103" s="629" t="s">
        <v>400</v>
      </c>
      <c r="F103" s="630"/>
      <c r="G103" s="630"/>
      <c r="H103" s="630"/>
      <c r="I103" s="630"/>
      <c r="J103" s="630"/>
      <c r="K103" s="630"/>
      <c r="L103" s="630"/>
      <c r="M103" s="630"/>
      <c r="N103" s="630"/>
      <c r="O103" s="630"/>
      <c r="P103" s="630"/>
      <c r="Q103" s="630"/>
      <c r="R103" s="630"/>
      <c r="S103" s="630"/>
      <c r="T103" s="630"/>
      <c r="U103" s="631"/>
    </row>
    <row r="104" spans="2:21" ht="18" thickBot="1" x14ac:dyDescent="0.45">
      <c r="B104" s="625"/>
      <c r="C104" s="626"/>
      <c r="D104" s="452" t="s">
        <v>142</v>
      </c>
      <c r="E104" s="620" t="s">
        <v>401</v>
      </c>
      <c r="F104" s="621"/>
      <c r="G104" s="621"/>
      <c r="H104" s="621"/>
      <c r="I104" s="621"/>
      <c r="J104" s="621"/>
      <c r="K104" s="621"/>
      <c r="L104" s="621"/>
      <c r="M104" s="621"/>
      <c r="N104" s="621"/>
      <c r="O104" s="621"/>
      <c r="P104" s="621"/>
      <c r="Q104" s="621"/>
      <c r="R104" s="621"/>
      <c r="S104" s="621"/>
      <c r="T104" s="621"/>
      <c r="U104" s="622"/>
    </row>
    <row r="105" spans="2:21" ht="18" thickBot="1" x14ac:dyDescent="0.45">
      <c r="B105" s="625"/>
      <c r="C105" s="626"/>
      <c r="D105" s="447" t="s">
        <v>42</v>
      </c>
      <c r="E105" s="629" t="s">
        <v>402</v>
      </c>
      <c r="F105" s="630"/>
      <c r="G105" s="630"/>
      <c r="H105" s="630"/>
      <c r="I105" s="630"/>
      <c r="J105" s="630"/>
      <c r="K105" s="630"/>
      <c r="L105" s="630"/>
      <c r="M105" s="630"/>
      <c r="N105" s="630"/>
      <c r="O105" s="630"/>
      <c r="P105" s="630"/>
      <c r="Q105" s="630"/>
      <c r="R105" s="630"/>
      <c r="S105" s="630"/>
      <c r="T105" s="630"/>
      <c r="U105" s="631"/>
    </row>
    <row r="106" spans="2:21" ht="18" thickBot="1" x14ac:dyDescent="0.45">
      <c r="B106" s="625"/>
      <c r="C106" s="626"/>
      <c r="D106" s="452" t="s">
        <v>151</v>
      </c>
      <c r="E106" s="620" t="s">
        <v>403</v>
      </c>
      <c r="F106" s="621"/>
      <c r="G106" s="621"/>
      <c r="H106" s="621"/>
      <c r="I106" s="621"/>
      <c r="J106" s="621"/>
      <c r="K106" s="621"/>
      <c r="L106" s="621"/>
      <c r="M106" s="621"/>
      <c r="N106" s="621"/>
      <c r="O106" s="621"/>
      <c r="P106" s="621"/>
      <c r="Q106" s="621"/>
      <c r="R106" s="621"/>
      <c r="S106" s="621"/>
      <c r="T106" s="621"/>
      <c r="U106" s="622"/>
    </row>
    <row r="107" spans="2:21" ht="18" thickBot="1" x14ac:dyDescent="0.45">
      <c r="B107" s="625"/>
      <c r="C107" s="626"/>
      <c r="D107" s="447" t="s">
        <v>152</v>
      </c>
      <c r="E107" s="629" t="s">
        <v>404</v>
      </c>
      <c r="F107" s="630"/>
      <c r="G107" s="630"/>
      <c r="H107" s="630"/>
      <c r="I107" s="630"/>
      <c r="J107" s="630"/>
      <c r="K107" s="630"/>
      <c r="L107" s="630"/>
      <c r="M107" s="630"/>
      <c r="N107" s="630"/>
      <c r="O107" s="630"/>
      <c r="P107" s="630"/>
      <c r="Q107" s="630"/>
      <c r="R107" s="630"/>
      <c r="S107" s="630"/>
      <c r="T107" s="630"/>
      <c r="U107" s="631"/>
    </row>
    <row r="108" spans="2:21" ht="18" thickBot="1" x14ac:dyDescent="0.45">
      <c r="B108" s="625"/>
      <c r="C108" s="626"/>
      <c r="D108" s="452" t="s">
        <v>153</v>
      </c>
      <c r="E108" s="620" t="s">
        <v>405</v>
      </c>
      <c r="F108" s="621"/>
      <c r="G108" s="621"/>
      <c r="H108" s="621"/>
      <c r="I108" s="621"/>
      <c r="J108" s="621"/>
      <c r="K108" s="621"/>
      <c r="L108" s="621"/>
      <c r="M108" s="621"/>
      <c r="N108" s="621"/>
      <c r="O108" s="621"/>
      <c r="P108" s="621"/>
      <c r="Q108" s="621"/>
      <c r="R108" s="621"/>
      <c r="S108" s="621"/>
      <c r="T108" s="621"/>
      <c r="U108" s="622"/>
    </row>
    <row r="109" spans="2:21" ht="18" thickBot="1" x14ac:dyDescent="0.45">
      <c r="B109" s="625"/>
      <c r="C109" s="626"/>
      <c r="D109" s="447" t="s">
        <v>154</v>
      </c>
      <c r="E109" s="629" t="s">
        <v>406</v>
      </c>
      <c r="F109" s="630"/>
      <c r="G109" s="630"/>
      <c r="H109" s="630"/>
      <c r="I109" s="630"/>
      <c r="J109" s="630"/>
      <c r="K109" s="630"/>
      <c r="L109" s="630"/>
      <c r="M109" s="630"/>
      <c r="N109" s="630"/>
      <c r="O109" s="630"/>
      <c r="P109" s="630"/>
      <c r="Q109" s="630"/>
      <c r="R109" s="630"/>
      <c r="S109" s="630"/>
      <c r="T109" s="630"/>
      <c r="U109" s="631"/>
    </row>
    <row r="110" spans="2:21" ht="18" thickBot="1" x14ac:dyDescent="0.45">
      <c r="B110" s="625"/>
      <c r="C110" s="626"/>
      <c r="D110" s="452" t="s">
        <v>295</v>
      </c>
      <c r="E110" s="620" t="s">
        <v>394</v>
      </c>
      <c r="F110" s="621"/>
      <c r="G110" s="621"/>
      <c r="H110" s="621"/>
      <c r="I110" s="621"/>
      <c r="J110" s="621"/>
      <c r="K110" s="621"/>
      <c r="L110" s="621"/>
      <c r="M110" s="621"/>
      <c r="N110" s="621"/>
      <c r="O110" s="621"/>
      <c r="P110" s="621"/>
      <c r="Q110" s="621"/>
      <c r="R110" s="621"/>
      <c r="S110" s="621"/>
      <c r="T110" s="621"/>
      <c r="U110" s="622"/>
    </row>
    <row r="111" spans="2:21" ht="18" thickBot="1" x14ac:dyDescent="0.45">
      <c r="B111" s="625"/>
      <c r="C111" s="626"/>
      <c r="D111" s="447" t="s">
        <v>296</v>
      </c>
      <c r="E111" s="629" t="s">
        <v>395</v>
      </c>
      <c r="F111" s="630"/>
      <c r="G111" s="630"/>
      <c r="H111" s="630"/>
      <c r="I111" s="630"/>
      <c r="J111" s="630"/>
      <c r="K111" s="630"/>
      <c r="L111" s="630"/>
      <c r="M111" s="630"/>
      <c r="N111" s="630"/>
      <c r="O111" s="630"/>
      <c r="P111" s="630"/>
      <c r="Q111" s="630"/>
      <c r="R111" s="630"/>
      <c r="S111" s="630"/>
      <c r="T111" s="630"/>
      <c r="U111" s="631"/>
    </row>
    <row r="112" spans="2:21" ht="18" thickBot="1" x14ac:dyDescent="0.45">
      <c r="B112" s="625"/>
      <c r="C112" s="626"/>
      <c r="D112" s="452" t="s">
        <v>155</v>
      </c>
      <c r="E112" s="620" t="s">
        <v>396</v>
      </c>
      <c r="F112" s="621"/>
      <c r="G112" s="621"/>
      <c r="H112" s="621"/>
      <c r="I112" s="621"/>
      <c r="J112" s="621"/>
      <c r="K112" s="621"/>
      <c r="L112" s="621"/>
      <c r="M112" s="621"/>
      <c r="N112" s="621"/>
      <c r="O112" s="621"/>
      <c r="P112" s="621"/>
      <c r="Q112" s="621"/>
      <c r="R112" s="621"/>
      <c r="S112" s="621"/>
      <c r="T112" s="621"/>
      <c r="U112" s="622"/>
    </row>
    <row r="113" spans="2:21" ht="18" thickBot="1" x14ac:dyDescent="0.45">
      <c r="B113" s="625"/>
      <c r="C113" s="626"/>
      <c r="D113" s="447" t="s">
        <v>37</v>
      </c>
      <c r="E113" s="629" t="s">
        <v>408</v>
      </c>
      <c r="F113" s="630"/>
      <c r="G113" s="630"/>
      <c r="H113" s="630"/>
      <c r="I113" s="630"/>
      <c r="J113" s="630"/>
      <c r="K113" s="630"/>
      <c r="L113" s="630"/>
      <c r="M113" s="630"/>
      <c r="N113" s="630"/>
      <c r="O113" s="630"/>
      <c r="P113" s="630"/>
      <c r="Q113" s="630"/>
      <c r="R113" s="630"/>
      <c r="S113" s="630"/>
      <c r="T113" s="630"/>
      <c r="U113" s="631"/>
    </row>
    <row r="114" spans="2:21" ht="18" thickBot="1" x14ac:dyDescent="0.45">
      <c r="B114" s="625"/>
      <c r="C114" s="626"/>
      <c r="D114" s="452" t="s">
        <v>156</v>
      </c>
      <c r="E114" s="620" t="s">
        <v>398</v>
      </c>
      <c r="F114" s="621"/>
      <c r="G114" s="621"/>
      <c r="H114" s="621"/>
      <c r="I114" s="621"/>
      <c r="J114" s="621"/>
      <c r="K114" s="621"/>
      <c r="L114" s="621"/>
      <c r="M114" s="621"/>
      <c r="N114" s="621"/>
      <c r="O114" s="621"/>
      <c r="P114" s="621"/>
      <c r="Q114" s="621"/>
      <c r="R114" s="621"/>
      <c r="S114" s="621"/>
      <c r="T114" s="621"/>
      <c r="U114" s="622"/>
    </row>
    <row r="115" spans="2:21" ht="18" thickBot="1" x14ac:dyDescent="0.45">
      <c r="B115" s="625"/>
      <c r="C115" s="626"/>
      <c r="D115" s="447" t="s">
        <v>157</v>
      </c>
      <c r="E115" s="629" t="s">
        <v>399</v>
      </c>
      <c r="F115" s="630"/>
      <c r="G115" s="630"/>
      <c r="H115" s="630"/>
      <c r="I115" s="630"/>
      <c r="J115" s="630"/>
      <c r="K115" s="630"/>
      <c r="L115" s="630"/>
      <c r="M115" s="630"/>
      <c r="N115" s="630"/>
      <c r="O115" s="630"/>
      <c r="P115" s="630"/>
      <c r="Q115" s="630"/>
      <c r="R115" s="630"/>
      <c r="S115" s="630"/>
      <c r="T115" s="630"/>
      <c r="U115" s="631"/>
    </row>
    <row r="116" spans="2:21" ht="18" thickBot="1" x14ac:dyDescent="0.45">
      <c r="B116" s="625"/>
      <c r="C116" s="626"/>
      <c r="D116" s="452" t="s">
        <v>158</v>
      </c>
      <c r="E116" s="620" t="s">
        <v>400</v>
      </c>
      <c r="F116" s="621"/>
      <c r="G116" s="621"/>
      <c r="H116" s="621"/>
      <c r="I116" s="621"/>
      <c r="J116" s="621"/>
      <c r="K116" s="621"/>
      <c r="L116" s="621"/>
      <c r="M116" s="621"/>
      <c r="N116" s="621"/>
      <c r="O116" s="621"/>
      <c r="P116" s="621"/>
      <c r="Q116" s="621"/>
      <c r="R116" s="621"/>
      <c r="S116" s="621"/>
      <c r="T116" s="621"/>
      <c r="U116" s="622"/>
    </row>
    <row r="117" spans="2:21" ht="18" thickBot="1" x14ac:dyDescent="0.45">
      <c r="B117" s="625"/>
      <c r="C117" s="626"/>
      <c r="D117" s="447" t="s">
        <v>142</v>
      </c>
      <c r="E117" s="629" t="s">
        <v>401</v>
      </c>
      <c r="F117" s="630"/>
      <c r="G117" s="630"/>
      <c r="H117" s="630"/>
      <c r="I117" s="630"/>
      <c r="J117" s="630"/>
      <c r="K117" s="630"/>
      <c r="L117" s="630"/>
      <c r="M117" s="630"/>
      <c r="N117" s="630"/>
      <c r="O117" s="630"/>
      <c r="P117" s="630"/>
      <c r="Q117" s="630"/>
      <c r="R117" s="630"/>
      <c r="S117" s="630"/>
      <c r="T117" s="630"/>
      <c r="U117" s="631"/>
    </row>
    <row r="118" spans="2:21" ht="18" thickBot="1" x14ac:dyDescent="0.45">
      <c r="B118" s="625"/>
      <c r="C118" s="626"/>
      <c r="D118" s="452" t="s">
        <v>43</v>
      </c>
      <c r="E118" s="620" t="s">
        <v>402</v>
      </c>
      <c r="F118" s="621"/>
      <c r="G118" s="621"/>
      <c r="H118" s="621"/>
      <c r="I118" s="621"/>
      <c r="J118" s="621"/>
      <c r="K118" s="621"/>
      <c r="L118" s="621"/>
      <c r="M118" s="621"/>
      <c r="N118" s="621"/>
      <c r="O118" s="621"/>
      <c r="P118" s="621"/>
      <c r="Q118" s="621"/>
      <c r="R118" s="621"/>
      <c r="S118" s="621"/>
      <c r="T118" s="621"/>
      <c r="U118" s="622"/>
    </row>
    <row r="119" spans="2:21" ht="18" thickBot="1" x14ac:dyDescent="0.45">
      <c r="B119" s="625"/>
      <c r="C119" s="626"/>
      <c r="D119" s="447" t="s">
        <v>159</v>
      </c>
      <c r="E119" s="629" t="s">
        <v>403</v>
      </c>
      <c r="F119" s="630"/>
      <c r="G119" s="630"/>
      <c r="H119" s="630"/>
      <c r="I119" s="630"/>
      <c r="J119" s="630"/>
      <c r="K119" s="630"/>
      <c r="L119" s="630"/>
      <c r="M119" s="630"/>
      <c r="N119" s="630"/>
      <c r="O119" s="630"/>
      <c r="P119" s="630"/>
      <c r="Q119" s="630"/>
      <c r="R119" s="630"/>
      <c r="S119" s="630"/>
      <c r="T119" s="630"/>
      <c r="U119" s="631"/>
    </row>
    <row r="120" spans="2:21" ht="18" thickBot="1" x14ac:dyDescent="0.45">
      <c r="B120" s="625"/>
      <c r="C120" s="626"/>
      <c r="D120" s="452" t="s">
        <v>160</v>
      </c>
      <c r="E120" s="620" t="s">
        <v>404</v>
      </c>
      <c r="F120" s="621"/>
      <c r="G120" s="621"/>
      <c r="H120" s="621"/>
      <c r="I120" s="621"/>
      <c r="J120" s="621"/>
      <c r="K120" s="621"/>
      <c r="L120" s="621"/>
      <c r="M120" s="621"/>
      <c r="N120" s="621"/>
      <c r="O120" s="621"/>
      <c r="P120" s="621"/>
      <c r="Q120" s="621"/>
      <c r="R120" s="621"/>
      <c r="S120" s="621"/>
      <c r="T120" s="621"/>
      <c r="U120" s="622"/>
    </row>
    <row r="121" spans="2:21" ht="18" thickBot="1" x14ac:dyDescent="0.45">
      <c r="B121" s="625"/>
      <c r="C121" s="626"/>
      <c r="D121" s="447" t="s">
        <v>161</v>
      </c>
      <c r="E121" s="629" t="s">
        <v>405</v>
      </c>
      <c r="F121" s="630"/>
      <c r="G121" s="630"/>
      <c r="H121" s="630"/>
      <c r="I121" s="630"/>
      <c r="J121" s="630"/>
      <c r="K121" s="630"/>
      <c r="L121" s="630"/>
      <c r="M121" s="630"/>
      <c r="N121" s="630"/>
      <c r="O121" s="630"/>
      <c r="P121" s="630"/>
      <c r="Q121" s="630"/>
      <c r="R121" s="630"/>
      <c r="S121" s="630"/>
      <c r="T121" s="630"/>
      <c r="U121" s="631"/>
    </row>
    <row r="122" spans="2:21" ht="18" thickBot="1" x14ac:dyDescent="0.45">
      <c r="B122" s="625"/>
      <c r="C122" s="626"/>
      <c r="D122" s="452" t="s">
        <v>162</v>
      </c>
      <c r="E122" s="620" t="s">
        <v>406</v>
      </c>
      <c r="F122" s="621"/>
      <c r="G122" s="621"/>
      <c r="H122" s="621"/>
      <c r="I122" s="621"/>
      <c r="J122" s="621"/>
      <c r="K122" s="621"/>
      <c r="L122" s="621"/>
      <c r="M122" s="621"/>
      <c r="N122" s="621"/>
      <c r="O122" s="621"/>
      <c r="P122" s="621"/>
      <c r="Q122" s="621"/>
      <c r="R122" s="621"/>
      <c r="S122" s="621"/>
      <c r="T122" s="621"/>
      <c r="U122" s="622"/>
    </row>
    <row r="123" spans="2:21" ht="18" thickBot="1" x14ac:dyDescent="0.45">
      <c r="B123" s="625"/>
      <c r="C123" s="626"/>
      <c r="D123" s="447" t="s">
        <v>297</v>
      </c>
      <c r="E123" s="629" t="s">
        <v>395</v>
      </c>
      <c r="F123" s="630"/>
      <c r="G123" s="630"/>
      <c r="H123" s="630"/>
      <c r="I123" s="630"/>
      <c r="J123" s="630"/>
      <c r="K123" s="630"/>
      <c r="L123" s="630"/>
      <c r="M123" s="630"/>
      <c r="N123" s="630"/>
      <c r="O123" s="630"/>
      <c r="P123" s="630"/>
      <c r="Q123" s="630"/>
      <c r="R123" s="630"/>
      <c r="S123" s="630"/>
      <c r="T123" s="630"/>
      <c r="U123" s="631"/>
    </row>
    <row r="124" spans="2:21" ht="18" thickBot="1" x14ac:dyDescent="0.45">
      <c r="B124" s="625"/>
      <c r="C124" s="626"/>
      <c r="D124" s="452" t="s">
        <v>298</v>
      </c>
      <c r="E124" s="620" t="s">
        <v>396</v>
      </c>
      <c r="F124" s="621"/>
      <c r="G124" s="621"/>
      <c r="H124" s="621"/>
      <c r="I124" s="621"/>
      <c r="J124" s="621"/>
      <c r="K124" s="621"/>
      <c r="L124" s="621"/>
      <c r="M124" s="621"/>
      <c r="N124" s="621"/>
      <c r="O124" s="621"/>
      <c r="P124" s="621"/>
      <c r="Q124" s="621"/>
      <c r="R124" s="621"/>
      <c r="S124" s="621"/>
      <c r="T124" s="621"/>
      <c r="U124" s="622"/>
    </row>
    <row r="125" spans="2:21" ht="18" thickBot="1" x14ac:dyDescent="0.45">
      <c r="B125" s="625"/>
      <c r="C125" s="626"/>
      <c r="D125" s="447" t="s">
        <v>163</v>
      </c>
      <c r="E125" s="629" t="s">
        <v>409</v>
      </c>
      <c r="F125" s="630"/>
      <c r="G125" s="630"/>
      <c r="H125" s="630"/>
      <c r="I125" s="630"/>
      <c r="J125" s="630"/>
      <c r="K125" s="630"/>
      <c r="L125" s="630"/>
      <c r="M125" s="630"/>
      <c r="N125" s="630"/>
      <c r="O125" s="630"/>
      <c r="P125" s="630"/>
      <c r="Q125" s="630"/>
      <c r="R125" s="630"/>
      <c r="S125" s="630"/>
      <c r="T125" s="630"/>
      <c r="U125" s="631"/>
    </row>
    <row r="126" spans="2:21" ht="18" thickBot="1" x14ac:dyDescent="0.45">
      <c r="B126" s="625"/>
      <c r="C126" s="626"/>
      <c r="D126" s="452" t="s">
        <v>164</v>
      </c>
      <c r="E126" s="620" t="s">
        <v>398</v>
      </c>
      <c r="F126" s="621"/>
      <c r="G126" s="621"/>
      <c r="H126" s="621"/>
      <c r="I126" s="621"/>
      <c r="J126" s="621"/>
      <c r="K126" s="621"/>
      <c r="L126" s="621"/>
      <c r="M126" s="621"/>
      <c r="N126" s="621"/>
      <c r="O126" s="621"/>
      <c r="P126" s="621"/>
      <c r="Q126" s="621"/>
      <c r="R126" s="621"/>
      <c r="S126" s="621"/>
      <c r="T126" s="621"/>
      <c r="U126" s="622"/>
    </row>
    <row r="127" spans="2:21" ht="18" thickBot="1" x14ac:dyDescent="0.45">
      <c r="B127" s="625"/>
      <c r="C127" s="626"/>
      <c r="D127" s="447" t="s">
        <v>165</v>
      </c>
      <c r="E127" s="629" t="s">
        <v>399</v>
      </c>
      <c r="F127" s="630"/>
      <c r="G127" s="630"/>
      <c r="H127" s="630"/>
      <c r="I127" s="630"/>
      <c r="J127" s="630"/>
      <c r="K127" s="630"/>
      <c r="L127" s="630"/>
      <c r="M127" s="630"/>
      <c r="N127" s="630"/>
      <c r="O127" s="630"/>
      <c r="P127" s="630"/>
      <c r="Q127" s="630"/>
      <c r="R127" s="630"/>
      <c r="S127" s="630"/>
      <c r="T127" s="630"/>
      <c r="U127" s="631"/>
    </row>
    <row r="128" spans="2:21" ht="18" thickBot="1" x14ac:dyDescent="0.45">
      <c r="B128" s="625"/>
      <c r="C128" s="626"/>
      <c r="D128" s="452" t="s">
        <v>166</v>
      </c>
      <c r="E128" s="620" t="s">
        <v>400</v>
      </c>
      <c r="F128" s="621"/>
      <c r="G128" s="621"/>
      <c r="H128" s="621"/>
      <c r="I128" s="621"/>
      <c r="J128" s="621"/>
      <c r="K128" s="621"/>
      <c r="L128" s="621"/>
      <c r="M128" s="621"/>
      <c r="N128" s="621"/>
      <c r="O128" s="621"/>
      <c r="P128" s="621"/>
      <c r="Q128" s="621"/>
      <c r="R128" s="621"/>
      <c r="S128" s="621"/>
      <c r="T128" s="621"/>
      <c r="U128" s="622"/>
    </row>
    <row r="129" spans="2:21" ht="18" thickBot="1" x14ac:dyDescent="0.45">
      <c r="B129" s="625"/>
      <c r="C129" s="626"/>
      <c r="D129" s="447" t="s">
        <v>167</v>
      </c>
      <c r="E129" s="629" t="s">
        <v>401</v>
      </c>
      <c r="F129" s="630"/>
      <c r="G129" s="630"/>
      <c r="H129" s="630"/>
      <c r="I129" s="630"/>
      <c r="J129" s="630"/>
      <c r="K129" s="630"/>
      <c r="L129" s="630"/>
      <c r="M129" s="630"/>
      <c r="N129" s="630"/>
      <c r="O129" s="630"/>
      <c r="P129" s="630"/>
      <c r="Q129" s="630"/>
      <c r="R129" s="630"/>
      <c r="S129" s="630"/>
      <c r="T129" s="630"/>
      <c r="U129" s="631"/>
    </row>
    <row r="130" spans="2:21" ht="18" thickBot="1" x14ac:dyDescent="0.45">
      <c r="B130" s="625"/>
      <c r="C130" s="626"/>
      <c r="D130" s="452" t="s">
        <v>168</v>
      </c>
      <c r="E130" s="620" t="s">
        <v>402</v>
      </c>
      <c r="F130" s="621"/>
      <c r="G130" s="621"/>
      <c r="H130" s="621"/>
      <c r="I130" s="621"/>
      <c r="J130" s="621"/>
      <c r="K130" s="621"/>
      <c r="L130" s="621"/>
      <c r="M130" s="621"/>
      <c r="N130" s="621"/>
      <c r="O130" s="621"/>
      <c r="P130" s="621"/>
      <c r="Q130" s="621"/>
      <c r="R130" s="621"/>
      <c r="S130" s="621"/>
      <c r="T130" s="621"/>
      <c r="U130" s="622"/>
    </row>
    <row r="131" spans="2:21" ht="18" thickBot="1" x14ac:dyDescent="0.45">
      <c r="B131" s="627"/>
      <c r="C131" s="628"/>
      <c r="D131" s="447" t="s">
        <v>169</v>
      </c>
      <c r="E131" s="629" t="s">
        <v>403</v>
      </c>
      <c r="F131" s="630"/>
      <c r="G131" s="630"/>
      <c r="H131" s="630"/>
      <c r="I131" s="630"/>
      <c r="J131" s="630"/>
      <c r="K131" s="630"/>
      <c r="L131" s="630"/>
      <c r="M131" s="630"/>
      <c r="N131" s="630"/>
      <c r="O131" s="630"/>
      <c r="P131" s="630"/>
      <c r="Q131" s="630"/>
      <c r="R131" s="630"/>
      <c r="S131" s="630"/>
      <c r="T131" s="630"/>
      <c r="U131" s="631"/>
    </row>
    <row r="132" spans="2:21" ht="29.25" thickBot="1" x14ac:dyDescent="0.45">
      <c r="B132" s="623" t="s">
        <v>170</v>
      </c>
      <c r="C132" s="624"/>
      <c r="D132" s="452" t="s">
        <v>171</v>
      </c>
      <c r="E132" s="620" t="s">
        <v>410</v>
      </c>
      <c r="F132" s="621"/>
      <c r="G132" s="621"/>
      <c r="H132" s="621"/>
      <c r="I132" s="621"/>
      <c r="J132" s="621"/>
      <c r="K132" s="621"/>
      <c r="L132" s="621"/>
      <c r="M132" s="621"/>
      <c r="N132" s="621"/>
      <c r="O132" s="621"/>
      <c r="P132" s="621"/>
      <c r="Q132" s="621"/>
      <c r="R132" s="621"/>
      <c r="S132" s="621"/>
      <c r="T132" s="621"/>
      <c r="U132" s="622"/>
    </row>
    <row r="133" spans="2:21" ht="29.25" thickBot="1" x14ac:dyDescent="0.45">
      <c r="B133" s="625"/>
      <c r="C133" s="626"/>
      <c r="D133" s="447" t="s">
        <v>172</v>
      </c>
      <c r="E133" s="629" t="s">
        <v>411</v>
      </c>
      <c r="F133" s="630"/>
      <c r="G133" s="630"/>
      <c r="H133" s="630"/>
      <c r="I133" s="630"/>
      <c r="J133" s="630"/>
      <c r="K133" s="630"/>
      <c r="L133" s="630"/>
      <c r="M133" s="630"/>
      <c r="N133" s="630"/>
      <c r="O133" s="630"/>
      <c r="P133" s="630"/>
      <c r="Q133" s="630"/>
      <c r="R133" s="630"/>
      <c r="S133" s="630"/>
      <c r="T133" s="630"/>
      <c r="U133" s="631"/>
    </row>
    <row r="134" spans="2:21" ht="18" thickBot="1" x14ac:dyDescent="0.45">
      <c r="B134" s="625"/>
      <c r="C134" s="626"/>
      <c r="D134" s="452" t="s">
        <v>173</v>
      </c>
      <c r="E134" s="620" t="s">
        <v>412</v>
      </c>
      <c r="F134" s="621"/>
      <c r="G134" s="621"/>
      <c r="H134" s="621"/>
      <c r="I134" s="621"/>
      <c r="J134" s="621"/>
      <c r="K134" s="621"/>
      <c r="L134" s="621"/>
      <c r="M134" s="621"/>
      <c r="N134" s="621"/>
      <c r="O134" s="621"/>
      <c r="P134" s="621"/>
      <c r="Q134" s="621"/>
      <c r="R134" s="621"/>
      <c r="S134" s="621"/>
      <c r="T134" s="621"/>
      <c r="U134" s="622"/>
    </row>
    <row r="135" spans="2:21" ht="43.5" thickBot="1" x14ac:dyDescent="0.45">
      <c r="B135" s="627"/>
      <c r="C135" s="628"/>
      <c r="D135" s="447" t="s">
        <v>220</v>
      </c>
      <c r="E135" s="629" t="s">
        <v>413</v>
      </c>
      <c r="F135" s="630"/>
      <c r="G135" s="630"/>
      <c r="H135" s="630"/>
      <c r="I135" s="630"/>
      <c r="J135" s="630"/>
      <c r="K135" s="630"/>
      <c r="L135" s="630"/>
      <c r="M135" s="630"/>
      <c r="N135" s="630"/>
      <c r="O135" s="630"/>
      <c r="P135" s="630"/>
      <c r="Q135" s="630"/>
      <c r="R135" s="630"/>
      <c r="S135" s="630"/>
      <c r="T135" s="630"/>
      <c r="U135" s="631"/>
    </row>
    <row r="136" spans="2:21" ht="18" thickBot="1" x14ac:dyDescent="0.45">
      <c r="B136" s="623" t="s">
        <v>40</v>
      </c>
      <c r="C136" s="624"/>
      <c r="D136" s="452" t="s">
        <v>44</v>
      </c>
      <c r="E136" s="620" t="s">
        <v>399</v>
      </c>
      <c r="F136" s="621"/>
      <c r="G136" s="621"/>
      <c r="H136" s="621"/>
      <c r="I136" s="621"/>
      <c r="J136" s="621"/>
      <c r="K136" s="621"/>
      <c r="L136" s="621"/>
      <c r="M136" s="621"/>
      <c r="N136" s="621"/>
      <c r="O136" s="621"/>
      <c r="P136" s="621"/>
      <c r="Q136" s="621"/>
      <c r="R136" s="621"/>
      <c r="S136" s="621"/>
      <c r="T136" s="621"/>
      <c r="U136" s="622"/>
    </row>
    <row r="137" spans="2:21" ht="18" thickBot="1" x14ac:dyDescent="0.45">
      <c r="B137" s="625"/>
      <c r="C137" s="626"/>
      <c r="D137" s="447" t="s">
        <v>20</v>
      </c>
      <c r="E137" s="629" t="s">
        <v>414</v>
      </c>
      <c r="F137" s="630"/>
      <c r="G137" s="630"/>
      <c r="H137" s="630"/>
      <c r="I137" s="630"/>
      <c r="J137" s="630"/>
      <c r="K137" s="630"/>
      <c r="L137" s="630"/>
      <c r="M137" s="630"/>
      <c r="N137" s="630"/>
      <c r="O137" s="630"/>
      <c r="P137" s="630"/>
      <c r="Q137" s="630"/>
      <c r="R137" s="630"/>
      <c r="S137" s="630"/>
      <c r="T137" s="630"/>
      <c r="U137" s="631"/>
    </row>
    <row r="138" spans="2:21" ht="29.25" thickBot="1" x14ac:dyDescent="0.45">
      <c r="B138" s="625"/>
      <c r="C138" s="626"/>
      <c r="D138" s="452" t="s">
        <v>64</v>
      </c>
      <c r="E138" s="620" t="s">
        <v>415</v>
      </c>
      <c r="F138" s="621"/>
      <c r="G138" s="621"/>
      <c r="H138" s="621"/>
      <c r="I138" s="621"/>
      <c r="J138" s="621"/>
      <c r="K138" s="621"/>
      <c r="L138" s="621"/>
      <c r="M138" s="621"/>
      <c r="N138" s="621"/>
      <c r="O138" s="621"/>
      <c r="P138" s="621"/>
      <c r="Q138" s="621"/>
      <c r="R138" s="621"/>
      <c r="S138" s="621"/>
      <c r="T138" s="621"/>
      <c r="U138" s="622"/>
    </row>
    <row r="139" spans="2:21" ht="18" thickBot="1" x14ac:dyDescent="0.45">
      <c r="B139" s="625"/>
      <c r="C139" s="626"/>
      <c r="D139" s="447" t="s">
        <v>25</v>
      </c>
      <c r="E139" s="629" t="s">
        <v>416</v>
      </c>
      <c r="F139" s="630"/>
      <c r="G139" s="630"/>
      <c r="H139" s="630"/>
      <c r="I139" s="630"/>
      <c r="J139" s="630"/>
      <c r="K139" s="630"/>
      <c r="L139" s="630"/>
      <c r="M139" s="630"/>
      <c r="N139" s="630"/>
      <c r="O139" s="630"/>
      <c r="P139" s="630"/>
      <c r="Q139" s="630"/>
      <c r="R139" s="630"/>
      <c r="S139" s="630"/>
      <c r="T139" s="630"/>
      <c r="U139" s="631"/>
    </row>
    <row r="140" spans="2:21" ht="18" thickBot="1" x14ac:dyDescent="0.45">
      <c r="B140" s="625"/>
      <c r="C140" s="626"/>
      <c r="D140" s="452" t="s">
        <v>45</v>
      </c>
      <c r="E140" s="620" t="s">
        <v>399</v>
      </c>
      <c r="F140" s="621"/>
      <c r="G140" s="621"/>
      <c r="H140" s="621"/>
      <c r="I140" s="621"/>
      <c r="J140" s="621"/>
      <c r="K140" s="621"/>
      <c r="L140" s="621"/>
      <c r="M140" s="621"/>
      <c r="N140" s="621"/>
      <c r="O140" s="621"/>
      <c r="P140" s="621"/>
      <c r="Q140" s="621"/>
      <c r="R140" s="621"/>
      <c r="S140" s="621"/>
      <c r="T140" s="621"/>
      <c r="U140" s="622"/>
    </row>
    <row r="141" spans="2:21" ht="18" thickBot="1" x14ac:dyDescent="0.45">
      <c r="B141" s="625"/>
      <c r="C141" s="626"/>
      <c r="D141" s="447" t="s">
        <v>46</v>
      </c>
      <c r="E141" s="629" t="s">
        <v>414</v>
      </c>
      <c r="F141" s="630"/>
      <c r="G141" s="630"/>
      <c r="H141" s="630"/>
      <c r="I141" s="630"/>
      <c r="J141" s="630"/>
      <c r="K141" s="630"/>
      <c r="L141" s="630"/>
      <c r="M141" s="630"/>
      <c r="N141" s="630"/>
      <c r="O141" s="630"/>
      <c r="P141" s="630"/>
      <c r="Q141" s="630"/>
      <c r="R141" s="630"/>
      <c r="S141" s="630"/>
      <c r="T141" s="630"/>
      <c r="U141" s="631"/>
    </row>
    <row r="142" spans="2:21" ht="29.25" thickBot="1" x14ac:dyDescent="0.45">
      <c r="B142" s="625"/>
      <c r="C142" s="626"/>
      <c r="D142" s="452" t="s">
        <v>66</v>
      </c>
      <c r="E142" s="620" t="s">
        <v>415</v>
      </c>
      <c r="F142" s="621"/>
      <c r="G142" s="621"/>
      <c r="H142" s="621"/>
      <c r="I142" s="621"/>
      <c r="J142" s="621"/>
      <c r="K142" s="621"/>
      <c r="L142" s="621"/>
      <c r="M142" s="621"/>
      <c r="N142" s="621"/>
      <c r="O142" s="621"/>
      <c r="P142" s="621"/>
      <c r="Q142" s="621"/>
      <c r="R142" s="621"/>
      <c r="S142" s="621"/>
      <c r="T142" s="621"/>
      <c r="U142" s="622"/>
    </row>
    <row r="143" spans="2:21" ht="18" thickBot="1" x14ac:dyDescent="0.45">
      <c r="B143" s="625"/>
      <c r="C143" s="626"/>
      <c r="D143" s="447" t="s">
        <v>47</v>
      </c>
      <c r="E143" s="629" t="s">
        <v>416</v>
      </c>
      <c r="F143" s="630"/>
      <c r="G143" s="630"/>
      <c r="H143" s="630"/>
      <c r="I143" s="630"/>
      <c r="J143" s="630"/>
      <c r="K143" s="630"/>
      <c r="L143" s="630"/>
      <c r="M143" s="630"/>
      <c r="N143" s="630"/>
      <c r="O143" s="630"/>
      <c r="P143" s="630"/>
      <c r="Q143" s="630"/>
      <c r="R143" s="630"/>
      <c r="S143" s="630"/>
      <c r="T143" s="630"/>
      <c r="U143" s="631"/>
    </row>
    <row r="144" spans="2:21" ht="18" thickBot="1" x14ac:dyDescent="0.45">
      <c r="B144" s="625"/>
      <c r="C144" s="626"/>
      <c r="D144" s="452" t="s">
        <v>48</v>
      </c>
      <c r="E144" s="620" t="s">
        <v>399</v>
      </c>
      <c r="F144" s="621"/>
      <c r="G144" s="621"/>
      <c r="H144" s="621"/>
      <c r="I144" s="621"/>
      <c r="J144" s="621"/>
      <c r="K144" s="621"/>
      <c r="L144" s="621"/>
      <c r="M144" s="621"/>
      <c r="N144" s="621"/>
      <c r="O144" s="621"/>
      <c r="P144" s="621"/>
      <c r="Q144" s="621"/>
      <c r="R144" s="621"/>
      <c r="S144" s="621"/>
      <c r="T144" s="621"/>
      <c r="U144" s="622"/>
    </row>
    <row r="145" spans="2:21" ht="18" thickBot="1" x14ac:dyDescent="0.45">
      <c r="B145" s="625"/>
      <c r="C145" s="626"/>
      <c r="D145" s="447" t="s">
        <v>49</v>
      </c>
      <c r="E145" s="629" t="s">
        <v>414</v>
      </c>
      <c r="F145" s="630"/>
      <c r="G145" s="630"/>
      <c r="H145" s="630"/>
      <c r="I145" s="630"/>
      <c r="J145" s="630"/>
      <c r="K145" s="630"/>
      <c r="L145" s="630"/>
      <c r="M145" s="630"/>
      <c r="N145" s="630"/>
      <c r="O145" s="630"/>
      <c r="P145" s="630"/>
      <c r="Q145" s="630"/>
      <c r="R145" s="630"/>
      <c r="S145" s="630"/>
      <c r="T145" s="630"/>
      <c r="U145" s="631"/>
    </row>
    <row r="146" spans="2:21" ht="29.25" thickBot="1" x14ac:dyDescent="0.45">
      <c r="B146" s="625"/>
      <c r="C146" s="626"/>
      <c r="D146" s="452" t="s">
        <v>65</v>
      </c>
      <c r="E146" s="620" t="s">
        <v>415</v>
      </c>
      <c r="F146" s="621"/>
      <c r="G146" s="621"/>
      <c r="H146" s="621"/>
      <c r="I146" s="621"/>
      <c r="J146" s="621"/>
      <c r="K146" s="621"/>
      <c r="L146" s="621"/>
      <c r="M146" s="621"/>
      <c r="N146" s="621"/>
      <c r="O146" s="621"/>
      <c r="P146" s="621"/>
      <c r="Q146" s="621"/>
      <c r="R146" s="621"/>
      <c r="S146" s="621"/>
      <c r="T146" s="621"/>
      <c r="U146" s="622"/>
    </row>
    <row r="147" spans="2:21" ht="18" thickBot="1" x14ac:dyDescent="0.45">
      <c r="B147" s="627"/>
      <c r="C147" s="628"/>
      <c r="D147" s="447" t="s">
        <v>50</v>
      </c>
      <c r="E147" s="629" t="s">
        <v>416</v>
      </c>
      <c r="F147" s="630"/>
      <c r="G147" s="630"/>
      <c r="H147" s="630"/>
      <c r="I147" s="630"/>
      <c r="J147" s="630"/>
      <c r="K147" s="630"/>
      <c r="L147" s="630"/>
      <c r="M147" s="630"/>
      <c r="N147" s="630"/>
      <c r="O147" s="630"/>
      <c r="P147" s="630"/>
      <c r="Q147" s="630"/>
      <c r="R147" s="630"/>
      <c r="S147" s="630"/>
      <c r="T147" s="630"/>
      <c r="U147" s="631"/>
    </row>
    <row r="148" spans="2:21" ht="18" thickBot="1" x14ac:dyDescent="0.45">
      <c r="B148" s="623" t="s">
        <v>289</v>
      </c>
      <c r="C148" s="624"/>
      <c r="D148" s="452" t="s">
        <v>266</v>
      </c>
      <c r="E148" s="620" t="s">
        <v>417</v>
      </c>
      <c r="F148" s="621"/>
      <c r="G148" s="621"/>
      <c r="H148" s="621"/>
      <c r="I148" s="621"/>
      <c r="J148" s="621"/>
      <c r="K148" s="621"/>
      <c r="L148" s="621"/>
      <c r="M148" s="621"/>
      <c r="N148" s="621"/>
      <c r="O148" s="621"/>
      <c r="P148" s="621"/>
      <c r="Q148" s="621"/>
      <c r="R148" s="621"/>
      <c r="S148" s="621"/>
      <c r="T148" s="621"/>
      <c r="U148" s="622"/>
    </row>
    <row r="149" spans="2:21" ht="29.25" thickBot="1" x14ac:dyDescent="0.45">
      <c r="B149" s="625"/>
      <c r="C149" s="626"/>
      <c r="D149" s="447" t="s">
        <v>268</v>
      </c>
      <c r="E149" s="629" t="s">
        <v>417</v>
      </c>
      <c r="F149" s="630"/>
      <c r="G149" s="630"/>
      <c r="H149" s="630"/>
      <c r="I149" s="630"/>
      <c r="J149" s="630"/>
      <c r="K149" s="630"/>
      <c r="L149" s="630"/>
      <c r="M149" s="630"/>
      <c r="N149" s="630"/>
      <c r="O149" s="630"/>
      <c r="P149" s="630"/>
      <c r="Q149" s="630"/>
      <c r="R149" s="630"/>
      <c r="S149" s="630"/>
      <c r="T149" s="630"/>
      <c r="U149" s="631"/>
    </row>
    <row r="150" spans="2:21" ht="29.25" thickBot="1" x14ac:dyDescent="0.45">
      <c r="B150" s="625"/>
      <c r="C150" s="626"/>
      <c r="D150" s="452" t="s">
        <v>270</v>
      </c>
      <c r="E150" s="620" t="s">
        <v>417</v>
      </c>
      <c r="F150" s="621"/>
      <c r="G150" s="621"/>
      <c r="H150" s="621"/>
      <c r="I150" s="621"/>
      <c r="J150" s="621"/>
      <c r="K150" s="621"/>
      <c r="L150" s="621"/>
      <c r="M150" s="621"/>
      <c r="N150" s="621"/>
      <c r="O150" s="621"/>
      <c r="P150" s="621"/>
      <c r="Q150" s="621"/>
      <c r="R150" s="621"/>
      <c r="S150" s="621"/>
      <c r="T150" s="621"/>
      <c r="U150" s="622"/>
    </row>
    <row r="151" spans="2:21" ht="18" thickBot="1" x14ac:dyDescent="0.45">
      <c r="B151" s="625"/>
      <c r="C151" s="626"/>
      <c r="D151" s="447" t="s">
        <v>272</v>
      </c>
      <c r="E151" s="629" t="s">
        <v>417</v>
      </c>
      <c r="F151" s="630"/>
      <c r="G151" s="630"/>
      <c r="H151" s="630"/>
      <c r="I151" s="630"/>
      <c r="J151" s="630"/>
      <c r="K151" s="630"/>
      <c r="L151" s="630"/>
      <c r="M151" s="630"/>
      <c r="N151" s="630"/>
      <c r="O151" s="630"/>
      <c r="P151" s="630"/>
      <c r="Q151" s="630"/>
      <c r="R151" s="630"/>
      <c r="S151" s="630"/>
      <c r="T151" s="630"/>
      <c r="U151" s="631"/>
    </row>
    <row r="152" spans="2:21" ht="18" thickBot="1" x14ac:dyDescent="0.45">
      <c r="B152" s="625"/>
      <c r="C152" s="626"/>
      <c r="D152" s="452" t="s">
        <v>274</v>
      </c>
      <c r="E152" s="620" t="s">
        <v>417</v>
      </c>
      <c r="F152" s="621"/>
      <c r="G152" s="621"/>
      <c r="H152" s="621"/>
      <c r="I152" s="621"/>
      <c r="J152" s="621"/>
      <c r="K152" s="621"/>
      <c r="L152" s="621"/>
      <c r="M152" s="621"/>
      <c r="N152" s="621"/>
      <c r="O152" s="621"/>
      <c r="P152" s="621"/>
      <c r="Q152" s="621"/>
      <c r="R152" s="621"/>
      <c r="S152" s="621"/>
      <c r="T152" s="621"/>
      <c r="U152" s="622"/>
    </row>
    <row r="153" spans="2:21" ht="29.25" thickBot="1" x14ac:dyDescent="0.45">
      <c r="B153" s="627"/>
      <c r="C153" s="628"/>
      <c r="D153" s="447" t="s">
        <v>276</v>
      </c>
      <c r="E153" s="629" t="s">
        <v>417</v>
      </c>
      <c r="F153" s="630"/>
      <c r="G153" s="630"/>
      <c r="H153" s="630"/>
      <c r="I153" s="630"/>
      <c r="J153" s="630"/>
      <c r="K153" s="630"/>
      <c r="L153" s="630"/>
      <c r="M153" s="630"/>
      <c r="N153" s="630"/>
      <c r="O153" s="630"/>
      <c r="P153" s="630"/>
      <c r="Q153" s="630"/>
      <c r="R153" s="630"/>
      <c r="S153" s="630"/>
      <c r="T153" s="630"/>
      <c r="U153" s="631"/>
    </row>
    <row r="154" spans="2:21" ht="18" customHeight="1" x14ac:dyDescent="0.4">
      <c r="B154" s="623" t="s">
        <v>299</v>
      </c>
      <c r="C154" s="624"/>
      <c r="D154" s="654" t="s">
        <v>346</v>
      </c>
      <c r="E154" s="652" t="s">
        <v>419</v>
      </c>
      <c r="F154" s="652"/>
      <c r="G154" s="652"/>
      <c r="H154" s="652"/>
      <c r="I154" s="652"/>
      <c r="J154" s="652"/>
      <c r="K154" s="652"/>
      <c r="L154" s="652"/>
      <c r="M154" s="652"/>
      <c r="N154" s="652"/>
      <c r="O154" s="652"/>
      <c r="P154" s="652"/>
      <c r="Q154" s="652"/>
      <c r="R154" s="652"/>
      <c r="S154" s="652"/>
      <c r="T154" s="652"/>
      <c r="U154" s="653"/>
    </row>
    <row r="155" spans="2:21" ht="18" thickBot="1" x14ac:dyDescent="0.45">
      <c r="B155" s="625"/>
      <c r="C155" s="626"/>
      <c r="D155" s="655"/>
      <c r="E155" s="650" t="s">
        <v>418</v>
      </c>
      <c r="F155" s="650"/>
      <c r="G155" s="650"/>
      <c r="H155" s="650"/>
      <c r="I155" s="650"/>
      <c r="J155" s="650"/>
      <c r="K155" s="650"/>
      <c r="L155" s="650"/>
      <c r="M155" s="650"/>
      <c r="N155" s="650"/>
      <c r="O155" s="650"/>
      <c r="P155" s="650"/>
      <c r="Q155" s="650"/>
      <c r="R155" s="650"/>
      <c r="S155" s="650"/>
      <c r="T155" s="650"/>
      <c r="U155" s="651"/>
    </row>
    <row r="156" spans="2:21" x14ac:dyDescent="0.4">
      <c r="B156" s="625"/>
      <c r="C156" s="626"/>
      <c r="D156" s="654" t="s">
        <v>347</v>
      </c>
      <c r="E156" s="652" t="s">
        <v>419</v>
      </c>
      <c r="F156" s="652"/>
      <c r="G156" s="652"/>
      <c r="H156" s="652"/>
      <c r="I156" s="652"/>
      <c r="J156" s="652"/>
      <c r="K156" s="652"/>
      <c r="L156" s="652"/>
      <c r="M156" s="652"/>
      <c r="N156" s="652"/>
      <c r="O156" s="652"/>
      <c r="P156" s="652"/>
      <c r="Q156" s="652"/>
      <c r="R156" s="652"/>
      <c r="S156" s="652"/>
      <c r="T156" s="652"/>
      <c r="U156" s="653"/>
    </row>
    <row r="157" spans="2:21" ht="18" thickBot="1" x14ac:dyDescent="0.45">
      <c r="B157" s="625"/>
      <c r="C157" s="626"/>
      <c r="D157" s="655"/>
      <c r="E157" s="650" t="s">
        <v>418</v>
      </c>
      <c r="F157" s="650"/>
      <c r="G157" s="650"/>
      <c r="H157" s="650"/>
      <c r="I157" s="650"/>
      <c r="J157" s="650"/>
      <c r="K157" s="650"/>
      <c r="L157" s="650"/>
      <c r="M157" s="650"/>
      <c r="N157" s="650"/>
      <c r="O157" s="650"/>
      <c r="P157" s="650"/>
      <c r="Q157" s="650"/>
      <c r="R157" s="650"/>
      <c r="S157" s="650"/>
      <c r="T157" s="650"/>
      <c r="U157" s="651"/>
    </row>
    <row r="158" spans="2:21" x14ac:dyDescent="0.4">
      <c r="B158" s="625"/>
      <c r="C158" s="626"/>
      <c r="D158" s="654" t="s">
        <v>348</v>
      </c>
      <c r="E158" s="652" t="s">
        <v>419</v>
      </c>
      <c r="F158" s="652"/>
      <c r="G158" s="652"/>
      <c r="H158" s="652"/>
      <c r="I158" s="652"/>
      <c r="J158" s="652"/>
      <c r="K158" s="652"/>
      <c r="L158" s="652"/>
      <c r="M158" s="652"/>
      <c r="N158" s="652"/>
      <c r="O158" s="652"/>
      <c r="P158" s="652"/>
      <c r="Q158" s="652"/>
      <c r="R158" s="652"/>
      <c r="S158" s="652"/>
      <c r="T158" s="652"/>
      <c r="U158" s="653"/>
    </row>
    <row r="159" spans="2:21" ht="18" thickBot="1" x14ac:dyDescent="0.45">
      <c r="B159" s="625"/>
      <c r="C159" s="626"/>
      <c r="D159" s="655"/>
      <c r="E159" s="650" t="s">
        <v>418</v>
      </c>
      <c r="F159" s="650"/>
      <c r="G159" s="650"/>
      <c r="H159" s="650"/>
      <c r="I159" s="650"/>
      <c r="J159" s="650"/>
      <c r="K159" s="650"/>
      <c r="L159" s="650"/>
      <c r="M159" s="650"/>
      <c r="N159" s="650"/>
      <c r="O159" s="650"/>
      <c r="P159" s="650"/>
      <c r="Q159" s="650"/>
      <c r="R159" s="650"/>
      <c r="S159" s="650"/>
      <c r="T159" s="650"/>
      <c r="U159" s="651"/>
    </row>
    <row r="160" spans="2:21" x14ac:dyDescent="0.4">
      <c r="B160" s="625"/>
      <c r="C160" s="626"/>
      <c r="D160" s="654" t="s">
        <v>349</v>
      </c>
      <c r="E160" s="652" t="s">
        <v>419</v>
      </c>
      <c r="F160" s="652"/>
      <c r="G160" s="652"/>
      <c r="H160" s="652"/>
      <c r="I160" s="652"/>
      <c r="J160" s="652"/>
      <c r="K160" s="652"/>
      <c r="L160" s="652"/>
      <c r="M160" s="652"/>
      <c r="N160" s="652"/>
      <c r="O160" s="652"/>
      <c r="P160" s="652"/>
      <c r="Q160" s="652"/>
      <c r="R160" s="652"/>
      <c r="S160" s="652"/>
      <c r="T160" s="652"/>
      <c r="U160" s="653"/>
    </row>
    <row r="161" spans="2:21" ht="18" thickBot="1" x14ac:dyDescent="0.45">
      <c r="B161" s="625"/>
      <c r="C161" s="626"/>
      <c r="D161" s="655"/>
      <c r="E161" s="650" t="s">
        <v>418</v>
      </c>
      <c r="F161" s="650"/>
      <c r="G161" s="650"/>
      <c r="H161" s="650"/>
      <c r="I161" s="650"/>
      <c r="J161" s="650"/>
      <c r="K161" s="650"/>
      <c r="L161" s="650"/>
      <c r="M161" s="650"/>
      <c r="N161" s="650"/>
      <c r="O161" s="650"/>
      <c r="P161" s="650"/>
      <c r="Q161" s="650"/>
      <c r="R161" s="650"/>
      <c r="S161" s="650"/>
      <c r="T161" s="650"/>
      <c r="U161" s="651"/>
    </row>
    <row r="162" spans="2:21" x14ac:dyDescent="0.4">
      <c r="B162" s="625"/>
      <c r="C162" s="626"/>
      <c r="D162" s="654" t="s">
        <v>350</v>
      </c>
      <c r="E162" s="652" t="s">
        <v>419</v>
      </c>
      <c r="F162" s="652"/>
      <c r="G162" s="652"/>
      <c r="H162" s="652"/>
      <c r="I162" s="652"/>
      <c r="J162" s="652"/>
      <c r="K162" s="652"/>
      <c r="L162" s="652"/>
      <c r="M162" s="652"/>
      <c r="N162" s="652"/>
      <c r="O162" s="652"/>
      <c r="P162" s="652"/>
      <c r="Q162" s="652"/>
      <c r="R162" s="652"/>
      <c r="S162" s="652"/>
      <c r="T162" s="652"/>
      <c r="U162" s="653"/>
    </row>
    <row r="163" spans="2:21" ht="18" thickBot="1" x14ac:dyDescent="0.45">
      <c r="B163" s="625"/>
      <c r="C163" s="626"/>
      <c r="D163" s="655"/>
      <c r="E163" s="650" t="s">
        <v>418</v>
      </c>
      <c r="F163" s="650"/>
      <c r="G163" s="650"/>
      <c r="H163" s="650"/>
      <c r="I163" s="650"/>
      <c r="J163" s="650"/>
      <c r="K163" s="650"/>
      <c r="L163" s="650"/>
      <c r="M163" s="650"/>
      <c r="N163" s="650"/>
      <c r="O163" s="650"/>
      <c r="P163" s="650"/>
      <c r="Q163" s="650"/>
      <c r="R163" s="650"/>
      <c r="S163" s="650"/>
      <c r="T163" s="650"/>
      <c r="U163" s="651"/>
    </row>
    <row r="164" spans="2:21" x14ac:dyDescent="0.4">
      <c r="B164" s="625"/>
      <c r="C164" s="626"/>
      <c r="D164" s="654" t="s">
        <v>351</v>
      </c>
      <c r="E164" s="652" t="s">
        <v>419</v>
      </c>
      <c r="F164" s="652"/>
      <c r="G164" s="652"/>
      <c r="H164" s="652"/>
      <c r="I164" s="652"/>
      <c r="J164" s="652"/>
      <c r="K164" s="652"/>
      <c r="L164" s="652"/>
      <c r="M164" s="652"/>
      <c r="N164" s="652"/>
      <c r="O164" s="652"/>
      <c r="P164" s="652"/>
      <c r="Q164" s="652"/>
      <c r="R164" s="652"/>
      <c r="S164" s="652"/>
      <c r="T164" s="652"/>
      <c r="U164" s="653"/>
    </row>
    <row r="165" spans="2:21" ht="18" thickBot="1" x14ac:dyDescent="0.45">
      <c r="B165" s="625"/>
      <c r="C165" s="626"/>
      <c r="D165" s="655"/>
      <c r="E165" s="650" t="s">
        <v>418</v>
      </c>
      <c r="F165" s="650"/>
      <c r="G165" s="650"/>
      <c r="H165" s="650"/>
      <c r="I165" s="650"/>
      <c r="J165" s="650"/>
      <c r="K165" s="650"/>
      <c r="L165" s="650"/>
      <c r="M165" s="650"/>
      <c r="N165" s="650"/>
      <c r="O165" s="650"/>
      <c r="P165" s="650"/>
      <c r="Q165" s="650"/>
      <c r="R165" s="650"/>
      <c r="S165" s="650"/>
      <c r="T165" s="650"/>
      <c r="U165" s="651"/>
    </row>
    <row r="166" spans="2:21" x14ac:dyDescent="0.4">
      <c r="B166" s="625"/>
      <c r="C166" s="626"/>
      <c r="D166" s="654" t="s">
        <v>352</v>
      </c>
      <c r="E166" s="652" t="s">
        <v>419</v>
      </c>
      <c r="F166" s="652"/>
      <c r="G166" s="652"/>
      <c r="H166" s="652"/>
      <c r="I166" s="652"/>
      <c r="J166" s="652"/>
      <c r="K166" s="652"/>
      <c r="L166" s="652"/>
      <c r="M166" s="652"/>
      <c r="N166" s="652"/>
      <c r="O166" s="652"/>
      <c r="P166" s="652"/>
      <c r="Q166" s="652"/>
      <c r="R166" s="652"/>
      <c r="S166" s="652"/>
      <c r="T166" s="652"/>
      <c r="U166" s="653"/>
    </row>
    <row r="167" spans="2:21" ht="18" thickBot="1" x14ac:dyDescent="0.45">
      <c r="B167" s="625"/>
      <c r="C167" s="626"/>
      <c r="D167" s="655"/>
      <c r="E167" s="650" t="s">
        <v>418</v>
      </c>
      <c r="F167" s="650"/>
      <c r="G167" s="650"/>
      <c r="H167" s="650"/>
      <c r="I167" s="650"/>
      <c r="J167" s="650"/>
      <c r="K167" s="650"/>
      <c r="L167" s="650"/>
      <c r="M167" s="650"/>
      <c r="N167" s="650"/>
      <c r="O167" s="650"/>
      <c r="P167" s="650"/>
      <c r="Q167" s="650"/>
      <c r="R167" s="650"/>
      <c r="S167" s="650"/>
      <c r="T167" s="650"/>
      <c r="U167" s="651"/>
    </row>
    <row r="168" spans="2:21" x14ac:dyDescent="0.4">
      <c r="B168" s="625"/>
      <c r="C168" s="626"/>
      <c r="D168" s="654" t="s">
        <v>353</v>
      </c>
      <c r="E168" s="652" t="s">
        <v>419</v>
      </c>
      <c r="F168" s="652"/>
      <c r="G168" s="652"/>
      <c r="H168" s="652"/>
      <c r="I168" s="652"/>
      <c r="J168" s="652"/>
      <c r="K168" s="652"/>
      <c r="L168" s="652"/>
      <c r="M168" s="652"/>
      <c r="N168" s="652"/>
      <c r="O168" s="652"/>
      <c r="P168" s="652"/>
      <c r="Q168" s="652"/>
      <c r="R168" s="652"/>
      <c r="S168" s="652"/>
      <c r="T168" s="652"/>
      <c r="U168" s="653"/>
    </row>
    <row r="169" spans="2:21" ht="18" thickBot="1" x14ac:dyDescent="0.45">
      <c r="B169" s="625"/>
      <c r="C169" s="626"/>
      <c r="D169" s="655"/>
      <c r="E169" s="650" t="s">
        <v>418</v>
      </c>
      <c r="F169" s="650"/>
      <c r="G169" s="650"/>
      <c r="H169" s="650"/>
      <c r="I169" s="650"/>
      <c r="J169" s="650"/>
      <c r="K169" s="650"/>
      <c r="L169" s="650"/>
      <c r="M169" s="650"/>
      <c r="N169" s="650"/>
      <c r="O169" s="650"/>
      <c r="P169" s="650"/>
      <c r="Q169" s="650"/>
      <c r="R169" s="650"/>
      <c r="S169" s="650"/>
      <c r="T169" s="650"/>
      <c r="U169" s="651"/>
    </row>
    <row r="170" spans="2:21" x14ac:dyDescent="0.4">
      <c r="B170" s="625"/>
      <c r="C170" s="626"/>
      <c r="D170" s="654" t="s">
        <v>354</v>
      </c>
      <c r="E170" s="652" t="s">
        <v>419</v>
      </c>
      <c r="F170" s="652"/>
      <c r="G170" s="652"/>
      <c r="H170" s="652"/>
      <c r="I170" s="652"/>
      <c r="J170" s="652"/>
      <c r="K170" s="652"/>
      <c r="L170" s="652"/>
      <c r="M170" s="652"/>
      <c r="N170" s="652"/>
      <c r="O170" s="652"/>
      <c r="P170" s="652"/>
      <c r="Q170" s="652"/>
      <c r="R170" s="652"/>
      <c r="S170" s="652"/>
      <c r="T170" s="652"/>
      <c r="U170" s="653"/>
    </row>
    <row r="171" spans="2:21" ht="18" thickBot="1" x14ac:dyDescent="0.45">
      <c r="B171" s="625"/>
      <c r="C171" s="626"/>
      <c r="D171" s="655"/>
      <c r="E171" s="650" t="s">
        <v>418</v>
      </c>
      <c r="F171" s="650"/>
      <c r="G171" s="650"/>
      <c r="H171" s="650"/>
      <c r="I171" s="650"/>
      <c r="J171" s="650"/>
      <c r="K171" s="650"/>
      <c r="L171" s="650"/>
      <c r="M171" s="650"/>
      <c r="N171" s="650"/>
      <c r="O171" s="650"/>
      <c r="P171" s="650"/>
      <c r="Q171" s="650"/>
      <c r="R171" s="650"/>
      <c r="S171" s="650"/>
      <c r="T171" s="650"/>
      <c r="U171" s="651"/>
    </row>
    <row r="172" spans="2:21" x14ac:dyDescent="0.4">
      <c r="B172" s="625"/>
      <c r="C172" s="626"/>
      <c r="D172" s="654" t="s">
        <v>355</v>
      </c>
      <c r="E172" s="652" t="s">
        <v>419</v>
      </c>
      <c r="F172" s="652"/>
      <c r="G172" s="652"/>
      <c r="H172" s="652"/>
      <c r="I172" s="652"/>
      <c r="J172" s="652"/>
      <c r="K172" s="652"/>
      <c r="L172" s="652"/>
      <c r="M172" s="652"/>
      <c r="N172" s="652"/>
      <c r="O172" s="652"/>
      <c r="P172" s="652"/>
      <c r="Q172" s="652"/>
      <c r="R172" s="652"/>
      <c r="S172" s="652"/>
      <c r="T172" s="652"/>
      <c r="U172" s="653"/>
    </row>
    <row r="173" spans="2:21" ht="18" thickBot="1" x14ac:dyDescent="0.45">
      <c r="B173" s="627"/>
      <c r="C173" s="628"/>
      <c r="D173" s="655"/>
      <c r="E173" s="650" t="s">
        <v>418</v>
      </c>
      <c r="F173" s="650"/>
      <c r="G173" s="650"/>
      <c r="H173" s="650"/>
      <c r="I173" s="650"/>
      <c r="J173" s="650"/>
      <c r="K173" s="650"/>
      <c r="L173" s="650"/>
      <c r="M173" s="650"/>
      <c r="N173" s="650"/>
      <c r="O173" s="650"/>
      <c r="P173" s="650"/>
      <c r="Q173" s="650"/>
      <c r="R173" s="650"/>
      <c r="S173" s="650"/>
      <c r="T173" s="650"/>
      <c r="U173" s="651"/>
    </row>
  </sheetData>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80" zoomScaleNormal="90" zoomScaleSheetLayoutView="80" workbookViewId="0">
      <pane xSplit="4" ySplit="21" topLeftCell="V64" activePane="bottomRight" state="frozen"/>
      <selection pane="topRight" activeCell="E1" sqref="E1"/>
      <selection pane="bottomLeft" activeCell="A13" sqref="A13"/>
      <selection pane="bottomRight" activeCell="V68" sqref="V68"/>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8" width="13.5703125" style="7" customWidth="1"/>
    <col min="9" max="10" width="18.140625" style="7" bestFit="1" customWidth="1"/>
    <col min="11"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61" t="s">
        <v>14</v>
      </c>
      <c r="C2" s="667"/>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63"/>
      <c r="C3" s="668"/>
      <c r="D3" s="13" t="s">
        <v>59</v>
      </c>
      <c r="E3" s="16" t="s">
        <v>437</v>
      </c>
      <c r="F3" s="16" t="s">
        <v>437</v>
      </c>
      <c r="G3" s="16" t="s">
        <v>437</v>
      </c>
      <c r="H3" s="16" t="s">
        <v>437</v>
      </c>
      <c r="I3" s="16" t="s">
        <v>437</v>
      </c>
      <c r="J3" s="16" t="s">
        <v>437</v>
      </c>
      <c r="K3" s="16" t="s">
        <v>437</v>
      </c>
      <c r="L3" s="16" t="s">
        <v>437</v>
      </c>
      <c r="M3" s="16" t="s">
        <v>437</v>
      </c>
      <c r="N3" s="16" t="s">
        <v>437</v>
      </c>
      <c r="O3" s="16" t="s">
        <v>437</v>
      </c>
      <c r="P3" s="16" t="s">
        <v>437</v>
      </c>
      <c r="Q3" s="16" t="s">
        <v>437</v>
      </c>
      <c r="R3" s="16" t="s">
        <v>437</v>
      </c>
      <c r="S3" s="16" t="s">
        <v>437</v>
      </c>
      <c r="T3" s="16" t="s">
        <v>437</v>
      </c>
      <c r="U3" s="16" t="s">
        <v>437</v>
      </c>
      <c r="V3" s="16" t="s">
        <v>437</v>
      </c>
      <c r="W3" s="16" t="s">
        <v>437</v>
      </c>
      <c r="X3" s="16" t="s">
        <v>437</v>
      </c>
      <c r="Y3" s="16" t="s">
        <v>437</v>
      </c>
      <c r="Z3" s="16" t="s">
        <v>437</v>
      </c>
      <c r="AA3" s="16" t="s">
        <v>437</v>
      </c>
      <c r="AB3" s="16" t="s">
        <v>437</v>
      </c>
      <c r="AC3" s="16" t="s">
        <v>437</v>
      </c>
      <c r="AD3" s="16" t="s">
        <v>437</v>
      </c>
      <c r="AE3" s="16" t="s">
        <v>437</v>
      </c>
      <c r="AF3" s="16" t="s">
        <v>437</v>
      </c>
      <c r="AG3" s="16" t="s">
        <v>437</v>
      </c>
      <c r="AH3" s="16" t="s">
        <v>437</v>
      </c>
      <c r="AI3" s="16" t="s">
        <v>437</v>
      </c>
      <c r="AJ3" s="16" t="s">
        <v>437</v>
      </c>
      <c r="AK3" s="16" t="s">
        <v>437</v>
      </c>
      <c r="AL3" s="16" t="s">
        <v>437</v>
      </c>
      <c r="AM3" s="16" t="s">
        <v>437</v>
      </c>
      <c r="AN3" s="16" t="s">
        <v>437</v>
      </c>
      <c r="AO3" s="16" t="s">
        <v>437</v>
      </c>
      <c r="AP3" s="16" t="s">
        <v>437</v>
      </c>
      <c r="AQ3" s="16" t="s">
        <v>437</v>
      </c>
      <c r="AR3" s="16" t="s">
        <v>437</v>
      </c>
      <c r="AS3" s="16" t="s">
        <v>437</v>
      </c>
      <c r="AT3" s="16" t="s">
        <v>437</v>
      </c>
      <c r="AU3" s="16" t="s">
        <v>437</v>
      </c>
      <c r="AV3" s="16" t="s">
        <v>437</v>
      </c>
      <c r="AW3" s="16" t="s">
        <v>437</v>
      </c>
      <c r="AX3" s="16" t="s">
        <v>437</v>
      </c>
      <c r="AY3" s="16" t="s">
        <v>437</v>
      </c>
      <c r="AZ3" s="16" t="s">
        <v>437</v>
      </c>
      <c r="BA3" s="16" t="s">
        <v>437</v>
      </c>
      <c r="BB3" s="16" t="s">
        <v>437</v>
      </c>
      <c r="BC3" s="16" t="s">
        <v>437</v>
      </c>
      <c r="BD3" s="16" t="s">
        <v>437</v>
      </c>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63"/>
      <c r="C4" s="668"/>
      <c r="D4" s="13" t="s">
        <v>60</v>
      </c>
      <c r="E4" s="16" t="s">
        <v>438</v>
      </c>
      <c r="F4" s="16" t="s">
        <v>438</v>
      </c>
      <c r="G4" s="16" t="s">
        <v>438</v>
      </c>
      <c r="H4" s="16" t="s">
        <v>438</v>
      </c>
      <c r="I4" s="16" t="s">
        <v>438</v>
      </c>
      <c r="J4" s="16" t="s">
        <v>438</v>
      </c>
      <c r="K4" s="16" t="s">
        <v>438</v>
      </c>
      <c r="L4" s="16" t="s">
        <v>438</v>
      </c>
      <c r="M4" s="16" t="s">
        <v>438</v>
      </c>
      <c r="N4" s="16" t="s">
        <v>438</v>
      </c>
      <c r="O4" s="16" t="s">
        <v>438</v>
      </c>
      <c r="P4" s="16" t="s">
        <v>438</v>
      </c>
      <c r="Q4" s="16" t="s">
        <v>438</v>
      </c>
      <c r="R4" s="16" t="s">
        <v>438</v>
      </c>
      <c r="S4" s="16" t="s">
        <v>438</v>
      </c>
      <c r="T4" s="16" t="s">
        <v>438</v>
      </c>
      <c r="U4" s="16" t="s">
        <v>438</v>
      </c>
      <c r="V4" s="16" t="s">
        <v>438</v>
      </c>
      <c r="W4" s="16" t="s">
        <v>438</v>
      </c>
      <c r="X4" s="16" t="s">
        <v>438</v>
      </c>
      <c r="Y4" s="16" t="s">
        <v>438</v>
      </c>
      <c r="Z4" s="16" t="s">
        <v>438</v>
      </c>
      <c r="AA4" s="16" t="s">
        <v>438</v>
      </c>
      <c r="AB4" s="16" t="s">
        <v>438</v>
      </c>
      <c r="AC4" s="16" t="s">
        <v>438</v>
      </c>
      <c r="AD4" s="16" t="s">
        <v>438</v>
      </c>
      <c r="AE4" s="16" t="s">
        <v>438</v>
      </c>
      <c r="AF4" s="16" t="s">
        <v>438</v>
      </c>
      <c r="AG4" s="16" t="s">
        <v>438</v>
      </c>
      <c r="AH4" s="16" t="s">
        <v>438</v>
      </c>
      <c r="AI4" s="16" t="s">
        <v>438</v>
      </c>
      <c r="AJ4" s="16" t="s">
        <v>438</v>
      </c>
      <c r="AK4" s="16" t="s">
        <v>438</v>
      </c>
      <c r="AL4" s="16" t="s">
        <v>438</v>
      </c>
      <c r="AM4" s="16" t="s">
        <v>438</v>
      </c>
      <c r="AN4" s="16" t="s">
        <v>438</v>
      </c>
      <c r="AO4" s="16" t="s">
        <v>438</v>
      </c>
      <c r="AP4" s="16" t="s">
        <v>438</v>
      </c>
      <c r="AQ4" s="16" t="s">
        <v>438</v>
      </c>
      <c r="AR4" s="16" t="s">
        <v>438</v>
      </c>
      <c r="AS4" s="16" t="s">
        <v>438</v>
      </c>
      <c r="AT4" s="16" t="s">
        <v>438</v>
      </c>
      <c r="AU4" s="16" t="s">
        <v>438</v>
      </c>
      <c r="AV4" s="16" t="s">
        <v>438</v>
      </c>
      <c r="AW4" s="16" t="s">
        <v>438</v>
      </c>
      <c r="AX4" s="16" t="s">
        <v>438</v>
      </c>
      <c r="AY4" s="16" t="s">
        <v>438</v>
      </c>
      <c r="AZ4" s="16" t="s">
        <v>438</v>
      </c>
      <c r="BA4" s="16" t="s">
        <v>438</v>
      </c>
      <c r="BB4" s="16" t="s">
        <v>438</v>
      </c>
      <c r="BC4" s="16" t="s">
        <v>438</v>
      </c>
      <c r="BD4" s="16" t="s">
        <v>438</v>
      </c>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7"/>
      <c r="EE4" s="76"/>
    </row>
    <row r="5" spans="1:135" ht="18.75" customHeight="1" x14ac:dyDescent="0.25">
      <c r="B5" s="663"/>
      <c r="C5" s="668"/>
      <c r="D5" s="13" t="s">
        <v>33</v>
      </c>
      <c r="E5" s="583" t="s">
        <v>439</v>
      </c>
      <c r="F5" s="583" t="s">
        <v>439</v>
      </c>
      <c r="G5" s="583" t="s">
        <v>439</v>
      </c>
      <c r="H5" s="583" t="s">
        <v>439</v>
      </c>
      <c r="I5" s="583" t="s">
        <v>440</v>
      </c>
      <c r="J5" s="583" t="s">
        <v>440</v>
      </c>
      <c r="K5" s="583" t="s">
        <v>440</v>
      </c>
      <c r="L5" s="583" t="s">
        <v>440</v>
      </c>
      <c r="M5" s="584" t="s">
        <v>439</v>
      </c>
      <c r="N5" s="585" t="s">
        <v>441</v>
      </c>
      <c r="O5" s="583" t="s">
        <v>442</v>
      </c>
      <c r="P5" s="583" t="s">
        <v>442</v>
      </c>
      <c r="Q5" s="584" t="s">
        <v>443</v>
      </c>
      <c r="R5" s="586" t="s">
        <v>444</v>
      </c>
      <c r="S5" s="584" t="s">
        <v>444</v>
      </c>
      <c r="T5" s="14" t="s">
        <v>445</v>
      </c>
      <c r="U5" s="14" t="s">
        <v>445</v>
      </c>
      <c r="V5" s="586" t="s">
        <v>446</v>
      </c>
      <c r="W5" s="584" t="s">
        <v>446</v>
      </c>
      <c r="X5" s="586" t="s">
        <v>447</v>
      </c>
      <c r="Y5" s="587" t="s">
        <v>444</v>
      </c>
      <c r="Z5" s="14" t="s">
        <v>448</v>
      </c>
      <c r="AA5" s="14" t="s">
        <v>449</v>
      </c>
      <c r="AB5" s="14" t="s">
        <v>444</v>
      </c>
      <c r="AC5" s="14" t="s">
        <v>450</v>
      </c>
      <c r="AD5" s="14" t="s">
        <v>451</v>
      </c>
      <c r="AE5" s="14" t="s">
        <v>440</v>
      </c>
      <c r="AF5" s="15" t="s">
        <v>444</v>
      </c>
      <c r="AG5" s="16" t="s">
        <v>450</v>
      </c>
      <c r="AH5" s="588" t="s">
        <v>452</v>
      </c>
      <c r="AI5" s="588" t="s">
        <v>452</v>
      </c>
      <c r="AJ5" s="15" t="s">
        <v>446</v>
      </c>
      <c r="AK5" s="14" t="s">
        <v>449</v>
      </c>
      <c r="AL5" s="14" t="s">
        <v>449</v>
      </c>
      <c r="AM5" s="14" t="s">
        <v>448</v>
      </c>
      <c r="AN5" s="15" t="s">
        <v>442</v>
      </c>
      <c r="AO5" s="16" t="s">
        <v>444</v>
      </c>
      <c r="AP5" s="15" t="s">
        <v>444</v>
      </c>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7"/>
      <c r="EE5" s="76"/>
    </row>
    <row r="6" spans="1:135" ht="18" customHeight="1" x14ac:dyDescent="0.25">
      <c r="B6" s="663"/>
      <c r="C6" s="668"/>
      <c r="D6" s="21" t="s">
        <v>9</v>
      </c>
      <c r="E6" s="589" t="s">
        <v>453</v>
      </c>
      <c r="F6" s="589" t="s">
        <v>454</v>
      </c>
      <c r="G6" s="589" t="s">
        <v>455</v>
      </c>
      <c r="H6" s="589" t="s">
        <v>456</v>
      </c>
      <c r="I6" s="589" t="s">
        <v>457</v>
      </c>
      <c r="J6" s="589" t="s">
        <v>458</v>
      </c>
      <c r="K6" s="589" t="s">
        <v>459</v>
      </c>
      <c r="L6" s="589" t="s">
        <v>460</v>
      </c>
      <c r="M6" s="589" t="s">
        <v>461</v>
      </c>
      <c r="N6" s="589" t="s">
        <v>462</v>
      </c>
      <c r="O6" s="589" t="s">
        <v>463</v>
      </c>
      <c r="P6" s="590" t="s">
        <v>464</v>
      </c>
      <c r="Q6" s="589" t="s">
        <v>465</v>
      </c>
      <c r="R6" s="590" t="s">
        <v>466</v>
      </c>
      <c r="S6" s="589" t="s">
        <v>463</v>
      </c>
      <c r="T6" s="24" t="s">
        <v>467</v>
      </c>
      <c r="U6" s="23" t="s">
        <v>468</v>
      </c>
      <c r="V6" s="590" t="s">
        <v>469</v>
      </c>
      <c r="W6" s="589" t="s">
        <v>470</v>
      </c>
      <c r="X6" s="589" t="s">
        <v>471</v>
      </c>
      <c r="Y6" s="24" t="s">
        <v>472</v>
      </c>
      <c r="Z6" s="23" t="s">
        <v>473</v>
      </c>
      <c r="AA6" s="23" t="s">
        <v>474</v>
      </c>
      <c r="AB6" s="23" t="s">
        <v>475</v>
      </c>
      <c r="AC6" s="24" t="s">
        <v>476</v>
      </c>
      <c r="AD6" s="23" t="s">
        <v>477</v>
      </c>
      <c r="AE6" s="24" t="s">
        <v>478</v>
      </c>
      <c r="AF6" s="23" t="s">
        <v>479</v>
      </c>
      <c r="AG6" s="24" t="s">
        <v>480</v>
      </c>
      <c r="AH6" s="22" t="s">
        <v>481</v>
      </c>
      <c r="AI6" s="22" t="s">
        <v>482</v>
      </c>
      <c r="AJ6" s="23" t="s">
        <v>477</v>
      </c>
      <c r="AK6" s="23" t="s">
        <v>483</v>
      </c>
      <c r="AL6" s="23" t="s">
        <v>484</v>
      </c>
      <c r="AM6" s="24" t="s">
        <v>485</v>
      </c>
      <c r="AN6" s="23" t="s">
        <v>631</v>
      </c>
      <c r="AO6" s="24" t="s">
        <v>632</v>
      </c>
      <c r="AP6" s="23" t="s">
        <v>661</v>
      </c>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63"/>
      <c r="C7" s="668"/>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8">
        <f t="shared" ref="ED7" si="127">EC7+1</f>
        <v>130</v>
      </c>
      <c r="EE7" s="80"/>
    </row>
    <row r="8" spans="1:135" ht="21" customHeight="1" thickBot="1" x14ac:dyDescent="0.3">
      <c r="B8" s="663"/>
      <c r="C8" s="668"/>
      <c r="D8" s="275" t="s">
        <v>290</v>
      </c>
      <c r="E8" s="288" t="s">
        <v>629</v>
      </c>
      <c r="F8" s="288" t="s">
        <v>629</v>
      </c>
      <c r="G8" s="288" t="s">
        <v>629</v>
      </c>
      <c r="H8" s="288" t="s">
        <v>629</v>
      </c>
      <c r="I8" s="288" t="s">
        <v>629</v>
      </c>
      <c r="J8" s="288" t="s">
        <v>629</v>
      </c>
      <c r="K8" s="288" t="s">
        <v>630</v>
      </c>
      <c r="L8" s="288" t="s">
        <v>629</v>
      </c>
      <c r="M8" s="288" t="s">
        <v>629</v>
      </c>
      <c r="N8" s="323" t="s">
        <v>630</v>
      </c>
      <c r="O8" s="288" t="s">
        <v>630</v>
      </c>
      <c r="P8" s="323" t="s">
        <v>630</v>
      </c>
      <c r="Q8" s="288" t="s">
        <v>630</v>
      </c>
      <c r="R8" s="288" t="s">
        <v>630</v>
      </c>
      <c r="S8" s="288" t="s">
        <v>630</v>
      </c>
      <c r="T8" s="288" t="s">
        <v>630</v>
      </c>
      <c r="U8" s="288" t="s">
        <v>630</v>
      </c>
      <c r="V8" s="288" t="s">
        <v>630</v>
      </c>
      <c r="W8" s="288" t="s">
        <v>630</v>
      </c>
      <c r="X8" s="288" t="s">
        <v>630</v>
      </c>
      <c r="Y8" s="288" t="s">
        <v>630</v>
      </c>
      <c r="Z8" s="288" t="s">
        <v>630</v>
      </c>
      <c r="AA8" s="288" t="s">
        <v>630</v>
      </c>
      <c r="AB8" s="288" t="s">
        <v>630</v>
      </c>
      <c r="AC8" s="288" t="s">
        <v>630</v>
      </c>
      <c r="AD8" s="288" t="s">
        <v>630</v>
      </c>
      <c r="AE8" s="288" t="s">
        <v>630</v>
      </c>
      <c r="AF8" s="288" t="s">
        <v>630</v>
      </c>
      <c r="AG8" s="288" t="s">
        <v>630</v>
      </c>
      <c r="AH8" s="288" t="s">
        <v>630</v>
      </c>
      <c r="AI8" s="288" t="s">
        <v>630</v>
      </c>
      <c r="AJ8" s="288" t="s">
        <v>630</v>
      </c>
      <c r="AK8" s="288" t="s">
        <v>630</v>
      </c>
      <c r="AL8" s="288" t="s">
        <v>630</v>
      </c>
      <c r="AM8" s="288" t="s">
        <v>630</v>
      </c>
      <c r="AN8" s="288" t="s">
        <v>630</v>
      </c>
      <c r="AO8" s="288" t="s">
        <v>630</v>
      </c>
      <c r="AP8" s="288" t="s">
        <v>630</v>
      </c>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79"/>
      <c r="EE8" s="80"/>
    </row>
    <row r="9" spans="1:135" ht="18.75" customHeight="1" x14ac:dyDescent="0.25">
      <c r="B9" s="663"/>
      <c r="C9" s="668"/>
      <c r="D9" s="269" t="s">
        <v>51</v>
      </c>
      <c r="E9" s="289" t="s">
        <v>634</v>
      </c>
      <c r="F9" s="289" t="s">
        <v>634</v>
      </c>
      <c r="G9" s="289" t="s">
        <v>634</v>
      </c>
      <c r="H9" s="289" t="s">
        <v>634</v>
      </c>
      <c r="I9" s="289" t="s">
        <v>634</v>
      </c>
      <c r="J9" s="289" t="s">
        <v>634</v>
      </c>
      <c r="K9" s="289" t="s">
        <v>634</v>
      </c>
      <c r="L9" s="289" t="s">
        <v>634</v>
      </c>
      <c r="M9" s="289" t="s">
        <v>634</v>
      </c>
      <c r="N9" s="289" t="s">
        <v>634</v>
      </c>
      <c r="O9" s="289" t="s">
        <v>634</v>
      </c>
      <c r="P9" s="289" t="s">
        <v>634</v>
      </c>
      <c r="Q9" s="289" t="s">
        <v>634</v>
      </c>
      <c r="R9" s="289" t="s">
        <v>634</v>
      </c>
      <c r="S9" s="289" t="s">
        <v>634</v>
      </c>
      <c r="T9" s="289" t="s">
        <v>634</v>
      </c>
      <c r="U9" s="289" t="s">
        <v>634</v>
      </c>
      <c r="V9" s="289" t="s">
        <v>634</v>
      </c>
      <c r="W9" s="289" t="s">
        <v>634</v>
      </c>
      <c r="X9" s="289" t="s">
        <v>634</v>
      </c>
      <c r="Y9" s="289" t="s">
        <v>634</v>
      </c>
      <c r="Z9" s="289" t="s">
        <v>634</v>
      </c>
      <c r="AA9" s="289" t="s">
        <v>634</v>
      </c>
      <c r="AB9" s="289" t="s">
        <v>634</v>
      </c>
      <c r="AC9" s="289" t="s">
        <v>634</v>
      </c>
      <c r="AD9" s="289" t="s">
        <v>634</v>
      </c>
      <c r="AE9" s="289" t="s">
        <v>634</v>
      </c>
      <c r="AF9" s="289" t="s">
        <v>634</v>
      </c>
      <c r="AG9" s="289" t="s">
        <v>634</v>
      </c>
      <c r="AH9" s="289" t="s">
        <v>634</v>
      </c>
      <c r="AI9" s="289" t="s">
        <v>634</v>
      </c>
      <c r="AJ9" s="289" t="s">
        <v>634</v>
      </c>
      <c r="AK9" s="289" t="s">
        <v>634</v>
      </c>
      <c r="AL9" s="289" t="s">
        <v>634</v>
      </c>
      <c r="AM9" s="7" t="s">
        <v>633</v>
      </c>
      <c r="AN9" s="324" t="s">
        <v>633</v>
      </c>
      <c r="AO9" s="289" t="s">
        <v>633</v>
      </c>
      <c r="AP9" s="324" t="s">
        <v>633</v>
      </c>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0"/>
      <c r="EE9" s="77"/>
    </row>
    <row r="10" spans="1:135" ht="18.75" customHeight="1" x14ac:dyDescent="0.25">
      <c r="B10" s="663"/>
      <c r="C10" s="668"/>
      <c r="D10" s="17" t="s">
        <v>52</v>
      </c>
      <c r="E10" s="20"/>
      <c r="F10" s="19"/>
      <c r="G10" s="20"/>
      <c r="H10" s="19"/>
      <c r="I10" s="20"/>
      <c r="J10" s="19"/>
      <c r="K10" s="20"/>
      <c r="L10" s="19"/>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63"/>
      <c r="C11" s="668"/>
      <c r="D11" s="17" t="s">
        <v>219</v>
      </c>
      <c r="E11" s="20" t="s">
        <v>492</v>
      </c>
      <c r="F11" s="20" t="s">
        <v>492</v>
      </c>
      <c r="G11" s="20" t="s">
        <v>492</v>
      </c>
      <c r="H11" s="20" t="s">
        <v>492</v>
      </c>
      <c r="I11" s="20" t="s">
        <v>492</v>
      </c>
      <c r="J11" s="20" t="s">
        <v>492</v>
      </c>
      <c r="K11" s="20" t="s">
        <v>492</v>
      </c>
      <c r="L11" s="20" t="s">
        <v>492</v>
      </c>
      <c r="M11" s="20" t="s">
        <v>492</v>
      </c>
      <c r="N11" s="20" t="s">
        <v>492</v>
      </c>
      <c r="O11" s="20" t="s">
        <v>492</v>
      </c>
      <c r="P11" s="20" t="s">
        <v>492</v>
      </c>
      <c r="Q11" s="20" t="s">
        <v>492</v>
      </c>
      <c r="R11" s="20" t="s">
        <v>492</v>
      </c>
      <c r="S11" s="20" t="s">
        <v>492</v>
      </c>
      <c r="T11" s="20" t="s">
        <v>492</v>
      </c>
      <c r="U11" s="20" t="s">
        <v>492</v>
      </c>
      <c r="V11" s="20" t="s">
        <v>492</v>
      </c>
      <c r="W11" s="20" t="s">
        <v>492</v>
      </c>
      <c r="X11" s="20" t="s">
        <v>492</v>
      </c>
      <c r="Y11" s="20" t="s">
        <v>492</v>
      </c>
      <c r="Z11" s="20" t="s">
        <v>492</v>
      </c>
      <c r="AA11" s="20" t="s">
        <v>492</v>
      </c>
      <c r="AB11" s="20" t="s">
        <v>492</v>
      </c>
      <c r="AC11" s="20" t="s">
        <v>492</v>
      </c>
      <c r="AD11" s="20" t="s">
        <v>492</v>
      </c>
      <c r="AE11" s="20" t="s">
        <v>492</v>
      </c>
      <c r="AF11" s="20" t="s">
        <v>492</v>
      </c>
      <c r="AG11" s="20" t="s">
        <v>492</v>
      </c>
      <c r="AH11" s="20" t="s">
        <v>492</v>
      </c>
      <c r="AI11" s="20" t="s">
        <v>492</v>
      </c>
      <c r="AJ11" s="20" t="s">
        <v>492</v>
      </c>
      <c r="AK11" s="20" t="s">
        <v>492</v>
      </c>
      <c r="AL11" s="20" t="s">
        <v>492</v>
      </c>
      <c r="AM11" s="20" t="s">
        <v>492</v>
      </c>
      <c r="AN11" s="19" t="s">
        <v>635</v>
      </c>
      <c r="AO11" s="20" t="s">
        <v>635</v>
      </c>
      <c r="AP11" s="19" t="s">
        <v>635</v>
      </c>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5" customFormat="1" ht="18.75" customHeight="1" x14ac:dyDescent="0.25">
      <c r="B12" s="663"/>
      <c r="C12" s="668"/>
      <c r="D12" s="496" t="s">
        <v>421</v>
      </c>
      <c r="E12" s="497">
        <v>9392464500</v>
      </c>
      <c r="F12" s="497">
        <v>9392464500</v>
      </c>
      <c r="G12" s="497">
        <v>9392464500</v>
      </c>
      <c r="H12" s="497">
        <v>9392464500</v>
      </c>
      <c r="I12" s="497">
        <v>9392464500</v>
      </c>
      <c r="J12" s="497">
        <v>9392464500</v>
      </c>
      <c r="K12" s="497">
        <v>9392464500</v>
      </c>
      <c r="L12" s="497">
        <v>9392464500</v>
      </c>
      <c r="M12" s="497">
        <v>9392464500</v>
      </c>
      <c r="N12" s="497">
        <v>9392464500</v>
      </c>
      <c r="O12" s="497">
        <v>9392464500</v>
      </c>
      <c r="P12" s="497">
        <v>9392464500</v>
      </c>
      <c r="Q12" s="497">
        <v>9392464500</v>
      </c>
      <c r="R12" s="497">
        <v>9392464500</v>
      </c>
      <c r="S12" s="497">
        <v>9392464500</v>
      </c>
      <c r="T12" s="497">
        <v>9392464500</v>
      </c>
      <c r="U12" s="497">
        <v>9392464500</v>
      </c>
      <c r="V12" s="497">
        <v>9392464500</v>
      </c>
      <c r="W12" s="497">
        <v>9392464500</v>
      </c>
      <c r="X12" s="497">
        <v>9392464500</v>
      </c>
      <c r="Y12" s="497">
        <v>9392464500</v>
      </c>
      <c r="Z12" s="497">
        <v>9392464500</v>
      </c>
      <c r="AA12" s="497">
        <v>9392464500</v>
      </c>
      <c r="AB12" s="497">
        <v>9392464500</v>
      </c>
      <c r="AC12" s="497">
        <v>9392464500</v>
      </c>
      <c r="AD12" s="497">
        <v>9392464500</v>
      </c>
      <c r="AE12" s="497">
        <v>9392464500</v>
      </c>
      <c r="AF12" s="497">
        <v>9392464500</v>
      </c>
      <c r="AG12" s="497">
        <v>9392464500</v>
      </c>
      <c r="AH12" s="497">
        <v>9392464500</v>
      </c>
      <c r="AI12" s="497">
        <v>9392464500</v>
      </c>
      <c r="AJ12" s="497">
        <v>9392464500</v>
      </c>
      <c r="AK12" s="497">
        <v>9392464500</v>
      </c>
      <c r="AL12" s="497">
        <v>9392464500</v>
      </c>
      <c r="AM12" s="497">
        <v>9392464500</v>
      </c>
      <c r="AN12" s="497">
        <v>9392464500</v>
      </c>
      <c r="AO12" s="497">
        <v>9392464500</v>
      </c>
      <c r="AP12" s="497">
        <v>9392464500</v>
      </c>
      <c r="AQ12" s="497"/>
      <c r="AR12" s="498"/>
      <c r="AS12" s="497"/>
      <c r="AT12" s="498"/>
      <c r="AU12" s="497"/>
      <c r="AV12" s="498"/>
      <c r="AW12" s="497"/>
      <c r="AX12" s="498"/>
      <c r="AY12" s="497"/>
      <c r="AZ12" s="498"/>
      <c r="BA12" s="497"/>
      <c r="BB12" s="498"/>
      <c r="BC12" s="497"/>
      <c r="BD12" s="498"/>
      <c r="BE12" s="497"/>
      <c r="BF12" s="498"/>
      <c r="BG12" s="497"/>
      <c r="BH12" s="498"/>
      <c r="BI12" s="497"/>
      <c r="BJ12" s="498"/>
      <c r="BK12" s="497"/>
      <c r="BL12" s="498"/>
      <c r="BM12" s="497"/>
      <c r="BN12" s="498"/>
      <c r="BO12" s="497"/>
      <c r="BP12" s="498"/>
      <c r="BQ12" s="497"/>
      <c r="BR12" s="498"/>
      <c r="BS12" s="497"/>
      <c r="BT12" s="498"/>
      <c r="BU12" s="497"/>
      <c r="BV12" s="498"/>
      <c r="BW12" s="497"/>
      <c r="BX12" s="498"/>
      <c r="BY12" s="497"/>
      <c r="BZ12" s="498"/>
      <c r="CA12" s="497"/>
      <c r="CB12" s="498"/>
      <c r="CC12" s="497"/>
      <c r="CD12" s="498"/>
      <c r="CE12" s="497"/>
      <c r="CF12" s="498"/>
      <c r="CG12" s="497"/>
      <c r="CH12" s="498"/>
      <c r="CI12" s="497"/>
      <c r="CJ12" s="498"/>
      <c r="CK12" s="497"/>
      <c r="CL12" s="498"/>
      <c r="CM12" s="497"/>
      <c r="CN12" s="498"/>
      <c r="CO12" s="497"/>
      <c r="CP12" s="498"/>
      <c r="CQ12" s="497"/>
      <c r="CR12" s="498"/>
      <c r="CS12" s="497"/>
      <c r="CT12" s="498"/>
      <c r="CU12" s="497"/>
      <c r="CV12" s="498"/>
      <c r="CW12" s="497"/>
      <c r="CX12" s="498"/>
      <c r="CY12" s="497"/>
      <c r="CZ12" s="498"/>
      <c r="DA12" s="497"/>
      <c r="DB12" s="498"/>
      <c r="DC12" s="497"/>
      <c r="DD12" s="498"/>
      <c r="DE12" s="497"/>
      <c r="DF12" s="498"/>
      <c r="DG12" s="497"/>
      <c r="DH12" s="498"/>
      <c r="DI12" s="497"/>
      <c r="DJ12" s="498"/>
      <c r="DK12" s="497"/>
      <c r="DL12" s="498"/>
      <c r="DM12" s="497"/>
      <c r="DN12" s="498"/>
      <c r="DO12" s="497"/>
      <c r="DP12" s="498"/>
      <c r="DQ12" s="497"/>
      <c r="DR12" s="498"/>
      <c r="DS12" s="497"/>
      <c r="DT12" s="498"/>
      <c r="DU12" s="497"/>
      <c r="DV12" s="498"/>
      <c r="DW12" s="497"/>
      <c r="DX12" s="498"/>
      <c r="DY12" s="497"/>
      <c r="DZ12" s="498"/>
      <c r="EA12" s="497"/>
      <c r="EB12" s="498"/>
      <c r="EC12" s="497"/>
      <c r="ED12" s="499"/>
      <c r="EE12" s="500"/>
    </row>
    <row r="13" spans="1:135" ht="18" customHeight="1" x14ac:dyDescent="0.25">
      <c r="B13" s="663"/>
      <c r="C13" s="668"/>
      <c r="D13" s="17" t="s">
        <v>10</v>
      </c>
      <c r="E13" s="591" t="s">
        <v>486</v>
      </c>
      <c r="F13" s="591" t="s">
        <v>486</v>
      </c>
      <c r="G13" s="591" t="s">
        <v>486</v>
      </c>
      <c r="H13" s="591" t="s">
        <v>486</v>
      </c>
      <c r="I13" s="591" t="s">
        <v>487</v>
      </c>
      <c r="J13" s="591" t="s">
        <v>487</v>
      </c>
      <c r="K13" s="591" t="s">
        <v>487</v>
      </c>
      <c r="L13" s="591" t="s">
        <v>487</v>
      </c>
      <c r="M13" s="591" t="s">
        <v>486</v>
      </c>
      <c r="N13" s="591" t="s">
        <v>487</v>
      </c>
      <c r="O13" s="591" t="s">
        <v>488</v>
      </c>
      <c r="P13" s="591" t="s">
        <v>488</v>
      </c>
      <c r="Q13" s="591" t="s">
        <v>488</v>
      </c>
      <c r="R13" s="591" t="s">
        <v>489</v>
      </c>
      <c r="S13" s="591" t="s">
        <v>489</v>
      </c>
      <c r="T13" s="592" t="s">
        <v>490</v>
      </c>
      <c r="U13" s="592" t="s">
        <v>490</v>
      </c>
      <c r="V13" s="591" t="s">
        <v>491</v>
      </c>
      <c r="W13" s="591" t="s">
        <v>491</v>
      </c>
      <c r="X13" s="591" t="s">
        <v>488</v>
      </c>
      <c r="Y13" s="20" t="s">
        <v>489</v>
      </c>
      <c r="Z13" s="20" t="s">
        <v>490</v>
      </c>
      <c r="AA13" s="20" t="s">
        <v>490</v>
      </c>
      <c r="AB13" s="20" t="s">
        <v>489</v>
      </c>
      <c r="AC13" s="20" t="s">
        <v>488</v>
      </c>
      <c r="AD13" s="20" t="s">
        <v>488</v>
      </c>
      <c r="AE13" s="20" t="s">
        <v>487</v>
      </c>
      <c r="AF13" s="19" t="s">
        <v>489</v>
      </c>
      <c r="AG13" s="20" t="s">
        <v>488</v>
      </c>
      <c r="AH13" s="18" t="s">
        <v>488</v>
      </c>
      <c r="AI13" s="18" t="s">
        <v>488</v>
      </c>
      <c r="AJ13" s="19" t="s">
        <v>491</v>
      </c>
      <c r="AK13" s="592" t="s">
        <v>490</v>
      </c>
      <c r="AL13" s="592" t="s">
        <v>490</v>
      </c>
      <c r="AM13" s="592" t="s">
        <v>490</v>
      </c>
      <c r="AN13" s="19" t="s">
        <v>488</v>
      </c>
      <c r="AO13" s="20" t="s">
        <v>489</v>
      </c>
      <c r="AP13" s="19" t="s">
        <v>489</v>
      </c>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63"/>
      <c r="C14" s="668"/>
      <c r="D14" s="70" t="s">
        <v>62</v>
      </c>
      <c r="E14" s="591">
        <v>9185501559</v>
      </c>
      <c r="F14" s="591">
        <v>9185501559</v>
      </c>
      <c r="G14" s="591">
        <v>9185501559</v>
      </c>
      <c r="H14" s="591">
        <v>9185501559</v>
      </c>
      <c r="I14" s="591">
        <v>9395189561</v>
      </c>
      <c r="J14" s="591">
        <v>9395189561</v>
      </c>
      <c r="K14" s="591">
        <v>9395189561</v>
      </c>
      <c r="L14" s="591">
        <v>9395189561</v>
      </c>
      <c r="M14" s="591">
        <v>9185501559</v>
      </c>
      <c r="N14" s="591">
        <v>9395189561</v>
      </c>
      <c r="O14" s="591">
        <v>9185128731</v>
      </c>
      <c r="P14" s="591">
        <v>9185128731</v>
      </c>
      <c r="Q14" s="591">
        <v>9185128731</v>
      </c>
      <c r="R14" s="591">
        <v>9189415622</v>
      </c>
      <c r="S14" s="591">
        <v>9189415622</v>
      </c>
      <c r="T14" s="593">
        <v>9185512572</v>
      </c>
      <c r="U14" s="593">
        <v>9185512572</v>
      </c>
      <c r="V14" s="591">
        <v>9189899761</v>
      </c>
      <c r="W14" s="591">
        <v>9189899761</v>
      </c>
      <c r="X14" s="591">
        <v>9185128731</v>
      </c>
      <c r="Y14" s="73">
        <v>9189415622</v>
      </c>
      <c r="Z14" s="73">
        <v>9185512572</v>
      </c>
      <c r="AA14" s="73">
        <v>9185512572</v>
      </c>
      <c r="AB14" s="73">
        <v>9189415622</v>
      </c>
      <c r="AC14" s="591">
        <v>9185128731</v>
      </c>
      <c r="AD14" s="591">
        <v>9185128731</v>
      </c>
      <c r="AE14" s="73">
        <v>9395189561</v>
      </c>
      <c r="AF14" s="72">
        <v>9189415622</v>
      </c>
      <c r="AG14" s="73">
        <v>9185128731</v>
      </c>
      <c r="AH14" s="71">
        <v>9185128731</v>
      </c>
      <c r="AI14" s="71">
        <v>9185128731</v>
      </c>
      <c r="AJ14" s="72">
        <v>9189899761</v>
      </c>
      <c r="AK14" s="593">
        <v>9185512572</v>
      </c>
      <c r="AL14" s="593">
        <v>9185512572</v>
      </c>
      <c r="AM14" s="593">
        <v>9185512572</v>
      </c>
      <c r="AN14" s="72">
        <v>9037496797</v>
      </c>
      <c r="AO14" s="73">
        <v>9189415622</v>
      </c>
      <c r="AP14" s="72">
        <v>9189415622</v>
      </c>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63"/>
      <c r="C15" s="668"/>
      <c r="D15" s="70" t="s">
        <v>221</v>
      </c>
      <c r="E15" s="73" t="s">
        <v>493</v>
      </c>
      <c r="F15" s="72" t="s">
        <v>493</v>
      </c>
      <c r="G15" s="73" t="s">
        <v>493</v>
      </c>
      <c r="H15" s="72" t="s">
        <v>493</v>
      </c>
      <c r="I15" s="73" t="s">
        <v>494</v>
      </c>
      <c r="J15" s="72" t="s">
        <v>494</v>
      </c>
      <c r="K15" s="73" t="s">
        <v>494</v>
      </c>
      <c r="L15" s="72" t="s">
        <v>494</v>
      </c>
      <c r="M15" s="73">
        <v>33877</v>
      </c>
      <c r="N15" s="72">
        <v>33914</v>
      </c>
      <c r="O15" s="73">
        <v>34040</v>
      </c>
      <c r="P15" s="72">
        <v>34040</v>
      </c>
      <c r="Q15" s="73">
        <v>34117</v>
      </c>
      <c r="R15" s="72">
        <v>34114</v>
      </c>
      <c r="S15" s="73">
        <v>34114</v>
      </c>
      <c r="T15" s="72" t="s">
        <v>495</v>
      </c>
      <c r="U15" s="73" t="s">
        <v>496</v>
      </c>
      <c r="V15" s="72">
        <v>34123</v>
      </c>
      <c r="W15" s="73">
        <v>34123</v>
      </c>
      <c r="X15" s="72" t="s">
        <v>497</v>
      </c>
      <c r="Y15" s="73" t="s">
        <v>498</v>
      </c>
      <c r="Z15" s="72" t="s">
        <v>499</v>
      </c>
      <c r="AA15" s="73" t="s">
        <v>500</v>
      </c>
      <c r="AB15" s="72" t="s">
        <v>501</v>
      </c>
      <c r="AC15" s="73" t="s">
        <v>502</v>
      </c>
      <c r="AD15" s="72" t="s">
        <v>503</v>
      </c>
      <c r="AE15" s="73" t="s">
        <v>501</v>
      </c>
      <c r="AF15" s="72"/>
      <c r="AG15" s="73" t="s">
        <v>501</v>
      </c>
      <c r="AH15" s="72" t="s">
        <v>501</v>
      </c>
      <c r="AI15" s="73" t="s">
        <v>504</v>
      </c>
      <c r="AJ15" s="72" t="s">
        <v>505</v>
      </c>
      <c r="AK15" s="73" t="s">
        <v>506</v>
      </c>
      <c r="AL15" s="72" t="s">
        <v>507</v>
      </c>
      <c r="AM15" s="73" t="s">
        <v>507</v>
      </c>
      <c r="AN15" s="72" t="s">
        <v>644</v>
      </c>
      <c r="AO15" s="73" t="s">
        <v>636</v>
      </c>
      <c r="AP15" s="72" t="s">
        <v>663</v>
      </c>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63"/>
      <c r="C16" s="668"/>
      <c r="D16" s="70" t="s">
        <v>107</v>
      </c>
      <c r="E16" s="73">
        <v>25</v>
      </c>
      <c r="F16" s="72">
        <v>25</v>
      </c>
      <c r="G16" s="73">
        <v>25</v>
      </c>
      <c r="H16" s="72">
        <v>25</v>
      </c>
      <c r="I16" s="73">
        <v>25</v>
      </c>
      <c r="J16" s="72">
        <v>25</v>
      </c>
      <c r="K16" s="73">
        <v>34</v>
      </c>
      <c r="L16" s="72">
        <v>24</v>
      </c>
      <c r="M16" s="73">
        <v>24</v>
      </c>
      <c r="N16" s="72">
        <v>34</v>
      </c>
      <c r="O16" s="73">
        <v>29</v>
      </c>
      <c r="P16" s="72">
        <v>29</v>
      </c>
      <c r="Q16" s="73">
        <v>25</v>
      </c>
      <c r="R16" s="72">
        <v>20</v>
      </c>
      <c r="S16" s="73">
        <v>20</v>
      </c>
      <c r="T16" s="72">
        <v>18</v>
      </c>
      <c r="U16" s="73">
        <v>17</v>
      </c>
      <c r="V16" s="72">
        <v>23</v>
      </c>
      <c r="W16" s="73">
        <v>23</v>
      </c>
      <c r="X16" s="72">
        <v>21</v>
      </c>
      <c r="Y16" s="73">
        <v>11</v>
      </c>
      <c r="Z16" s="72">
        <v>16</v>
      </c>
      <c r="AA16" s="73">
        <v>16</v>
      </c>
      <c r="AB16" s="72">
        <v>9</v>
      </c>
      <c r="AC16" s="73">
        <v>9</v>
      </c>
      <c r="AD16" s="72">
        <v>9</v>
      </c>
      <c r="AE16" s="73">
        <v>3</v>
      </c>
      <c r="AF16" s="72">
        <v>9</v>
      </c>
      <c r="AG16" s="73">
        <v>8</v>
      </c>
      <c r="AH16" s="72">
        <v>7</v>
      </c>
      <c r="AI16" s="73">
        <v>7</v>
      </c>
      <c r="AJ16" s="72">
        <v>6</v>
      </c>
      <c r="AK16" s="73">
        <v>6</v>
      </c>
      <c r="AL16" s="72">
        <v>6</v>
      </c>
      <c r="AM16" s="73">
        <v>5</v>
      </c>
      <c r="AN16" s="72">
        <v>6</v>
      </c>
      <c r="AO16" s="73">
        <v>3</v>
      </c>
      <c r="AP16" s="72">
        <v>2</v>
      </c>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4">
      <c r="B17" s="663"/>
      <c r="C17" s="668"/>
      <c r="D17" s="70" t="s">
        <v>32</v>
      </c>
      <c r="E17" s="73">
        <v>678010144</v>
      </c>
      <c r="F17" s="72">
        <v>678355373</v>
      </c>
      <c r="G17" s="73">
        <v>677866843</v>
      </c>
      <c r="H17" s="72">
        <v>678015029</v>
      </c>
      <c r="I17" s="73">
        <v>7.2000010004880302E+18</v>
      </c>
      <c r="J17" s="72">
        <v>7.2000010004880302E+18</v>
      </c>
      <c r="K17" s="73">
        <v>677852966</v>
      </c>
      <c r="L17" s="72">
        <v>677859188</v>
      </c>
      <c r="M17" s="73">
        <v>685688360</v>
      </c>
      <c r="N17" s="72">
        <v>692757518</v>
      </c>
      <c r="O17" s="73">
        <v>710321007</v>
      </c>
      <c r="P17" s="72">
        <v>710321223</v>
      </c>
      <c r="Q17" s="73">
        <v>721682290</v>
      </c>
      <c r="R17" s="72">
        <v>716854621</v>
      </c>
      <c r="S17" s="73">
        <v>716855987</v>
      </c>
      <c r="T17" s="72">
        <v>733641055</v>
      </c>
      <c r="U17" s="73">
        <v>730425875</v>
      </c>
      <c r="V17" s="72">
        <v>717819754</v>
      </c>
      <c r="W17" s="73">
        <v>717695793</v>
      </c>
      <c r="X17" s="72">
        <v>727028590</v>
      </c>
      <c r="Y17" s="73">
        <v>730999237</v>
      </c>
      <c r="Z17" s="72">
        <v>743577051</v>
      </c>
      <c r="AA17" s="73">
        <v>743590572</v>
      </c>
      <c r="AB17" s="72">
        <v>768703158</v>
      </c>
      <c r="AC17" s="73">
        <v>772746798</v>
      </c>
      <c r="AD17" s="72">
        <v>768395880</v>
      </c>
      <c r="AE17" s="73">
        <v>768393587</v>
      </c>
      <c r="AF17" s="72">
        <v>788603058</v>
      </c>
      <c r="AG17" s="73">
        <v>772667395</v>
      </c>
      <c r="AH17" s="72">
        <v>779707525</v>
      </c>
      <c r="AI17" s="518">
        <v>773598420</v>
      </c>
      <c r="AJ17" s="72">
        <v>784222421</v>
      </c>
      <c r="AK17" s="73">
        <v>788810860</v>
      </c>
      <c r="AL17" s="72">
        <v>788850803</v>
      </c>
      <c r="AM17" s="73">
        <v>788599404</v>
      </c>
      <c r="AN17" s="72">
        <v>789144648</v>
      </c>
      <c r="AO17" s="73">
        <v>7973945149</v>
      </c>
      <c r="AP17" s="72">
        <v>803567477</v>
      </c>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63"/>
      <c r="C18" s="668"/>
      <c r="D18" s="17" t="s">
        <v>21</v>
      </c>
      <c r="E18" s="20" t="s">
        <v>508</v>
      </c>
      <c r="F18" s="19" t="s">
        <v>508</v>
      </c>
      <c r="G18" s="20" t="s">
        <v>508</v>
      </c>
      <c r="H18" s="19" t="s">
        <v>508</v>
      </c>
      <c r="I18" s="20" t="s">
        <v>508</v>
      </c>
      <c r="J18" s="19" t="s">
        <v>508</v>
      </c>
      <c r="K18" s="20" t="s">
        <v>508</v>
      </c>
      <c r="L18" s="19" t="s">
        <v>508</v>
      </c>
      <c r="M18" s="20" t="s">
        <v>508</v>
      </c>
      <c r="N18" s="19" t="s">
        <v>508</v>
      </c>
      <c r="O18" s="20" t="s">
        <v>508</v>
      </c>
      <c r="P18" s="19" t="s">
        <v>508</v>
      </c>
      <c r="Q18" s="20" t="s">
        <v>637</v>
      </c>
      <c r="R18" s="19" t="s">
        <v>637</v>
      </c>
      <c r="S18" s="20" t="s">
        <v>637</v>
      </c>
      <c r="T18" s="19" t="s">
        <v>637</v>
      </c>
      <c r="U18" s="20" t="s">
        <v>637</v>
      </c>
      <c r="V18" s="19" t="s">
        <v>637</v>
      </c>
      <c r="W18" s="20" t="s">
        <v>637</v>
      </c>
      <c r="X18" s="19" t="s">
        <v>637</v>
      </c>
      <c r="Y18" s="20" t="s">
        <v>637</v>
      </c>
      <c r="Z18" s="19" t="s">
        <v>637</v>
      </c>
      <c r="AA18" s="20" t="s">
        <v>637</v>
      </c>
      <c r="AB18" s="19" t="s">
        <v>285</v>
      </c>
      <c r="AC18" s="20" t="s">
        <v>509</v>
      </c>
      <c r="AD18" s="19" t="s">
        <v>509</v>
      </c>
      <c r="AE18" s="20" t="s">
        <v>510</v>
      </c>
      <c r="AF18" s="19" t="s">
        <v>509</v>
      </c>
      <c r="AG18" s="20" t="s">
        <v>509</v>
      </c>
      <c r="AH18" s="19" t="s">
        <v>509</v>
      </c>
      <c r="AI18" s="20" t="s">
        <v>509</v>
      </c>
      <c r="AJ18" s="19" t="s">
        <v>509</v>
      </c>
      <c r="AK18" s="20" t="s">
        <v>283</v>
      </c>
      <c r="AL18" s="19" t="s">
        <v>283</v>
      </c>
      <c r="AM18" s="20" t="s">
        <v>283</v>
      </c>
      <c r="AN18" s="19" t="s">
        <v>283</v>
      </c>
      <c r="AO18" s="20" t="s">
        <v>284</v>
      </c>
      <c r="AP18" s="19" t="s">
        <v>284</v>
      </c>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63"/>
      <c r="C19" s="668"/>
      <c r="D19" s="93" t="s">
        <v>53</v>
      </c>
      <c r="E19" s="277" t="s">
        <v>511</v>
      </c>
      <c r="F19" s="325" t="s">
        <v>512</v>
      </c>
      <c r="G19" s="277" t="s">
        <v>513</v>
      </c>
      <c r="H19" s="94" t="s">
        <v>514</v>
      </c>
      <c r="I19" s="277" t="s">
        <v>515</v>
      </c>
      <c r="J19" s="374" t="s">
        <v>516</v>
      </c>
      <c r="K19" s="95" t="s">
        <v>517</v>
      </c>
      <c r="L19" s="374" t="s">
        <v>518</v>
      </c>
      <c r="M19" s="95" t="s">
        <v>519</v>
      </c>
      <c r="N19" s="374" t="s">
        <v>520</v>
      </c>
      <c r="O19" s="95" t="s">
        <v>521</v>
      </c>
      <c r="P19" s="374" t="s">
        <v>522</v>
      </c>
      <c r="Q19" s="95" t="s">
        <v>523</v>
      </c>
      <c r="R19" s="374"/>
      <c r="S19" s="95" t="s">
        <v>524</v>
      </c>
      <c r="T19" s="374" t="s">
        <v>525</v>
      </c>
      <c r="U19" s="95" t="s">
        <v>526</v>
      </c>
      <c r="V19" s="374" t="s">
        <v>527</v>
      </c>
      <c r="W19" s="95" t="s">
        <v>528</v>
      </c>
      <c r="X19" s="374" t="s">
        <v>529</v>
      </c>
      <c r="Y19" s="95" t="s">
        <v>530</v>
      </c>
      <c r="Z19" s="374" t="s">
        <v>531</v>
      </c>
      <c r="AA19" s="95" t="s">
        <v>532</v>
      </c>
      <c r="AB19" s="374" t="s">
        <v>533</v>
      </c>
      <c r="AC19" s="95" t="s">
        <v>534</v>
      </c>
      <c r="AD19" s="374" t="s">
        <v>535</v>
      </c>
      <c r="AE19" s="95" t="s">
        <v>536</v>
      </c>
      <c r="AF19" s="374" t="s">
        <v>537</v>
      </c>
      <c r="AG19" s="95" t="s">
        <v>538</v>
      </c>
      <c r="AH19" s="374" t="s">
        <v>539</v>
      </c>
      <c r="AI19" s="277" t="s">
        <v>540</v>
      </c>
      <c r="AJ19" s="325" t="s">
        <v>541</v>
      </c>
      <c r="AK19" s="277" t="s">
        <v>542</v>
      </c>
      <c r="AL19" s="94" t="s">
        <v>543</v>
      </c>
      <c r="AM19" s="277" t="s">
        <v>544</v>
      </c>
      <c r="AN19" s="374" t="s">
        <v>641</v>
      </c>
      <c r="AO19" s="95" t="s">
        <v>638</v>
      </c>
      <c r="AP19" s="374" t="s">
        <v>664</v>
      </c>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1"/>
      <c r="EE19" s="96"/>
    </row>
    <row r="20" spans="2:135" s="92" customFormat="1" ht="18" customHeight="1" x14ac:dyDescent="0.25">
      <c r="B20" s="663"/>
      <c r="C20" s="668"/>
      <c r="D20" s="93" t="s">
        <v>54</v>
      </c>
      <c r="E20" s="277" t="s">
        <v>545</v>
      </c>
      <c r="F20" s="325" t="s">
        <v>546</v>
      </c>
      <c r="G20" s="277" t="s">
        <v>547</v>
      </c>
      <c r="H20" s="94" t="s">
        <v>548</v>
      </c>
      <c r="I20" s="277" t="s">
        <v>549</v>
      </c>
      <c r="J20" s="374" t="s">
        <v>550</v>
      </c>
      <c r="K20" s="95" t="s">
        <v>551</v>
      </c>
      <c r="L20" s="374" t="s">
        <v>552</v>
      </c>
      <c r="M20" s="95" t="s">
        <v>553</v>
      </c>
      <c r="N20" s="374" t="s">
        <v>554</v>
      </c>
      <c r="O20" s="95" t="s">
        <v>555</v>
      </c>
      <c r="P20" s="374" t="s">
        <v>556</v>
      </c>
      <c r="Q20" s="95" t="s">
        <v>557</v>
      </c>
      <c r="R20" s="374" t="s">
        <v>558</v>
      </c>
      <c r="S20" s="95" t="s">
        <v>559</v>
      </c>
      <c r="T20" s="374" t="s">
        <v>560</v>
      </c>
      <c r="U20" s="95" t="s">
        <v>561</v>
      </c>
      <c r="V20" s="374" t="s">
        <v>562</v>
      </c>
      <c r="W20" s="95" t="s">
        <v>563</v>
      </c>
      <c r="X20" s="374" t="s">
        <v>564</v>
      </c>
      <c r="Y20" s="95" t="s">
        <v>565</v>
      </c>
      <c r="Z20" s="374" t="s">
        <v>566</v>
      </c>
      <c r="AA20" s="95" t="s">
        <v>567</v>
      </c>
      <c r="AB20" s="374" t="s">
        <v>568</v>
      </c>
      <c r="AC20" s="95" t="s">
        <v>569</v>
      </c>
      <c r="AD20" s="374" t="s">
        <v>570</v>
      </c>
      <c r="AE20" s="95" t="s">
        <v>571</v>
      </c>
      <c r="AF20" s="374" t="s">
        <v>572</v>
      </c>
      <c r="AG20" s="95" t="s">
        <v>573</v>
      </c>
      <c r="AH20" s="374" t="s">
        <v>574</v>
      </c>
      <c r="AI20" s="277" t="s">
        <v>575</v>
      </c>
      <c r="AJ20" s="325" t="s">
        <v>576</v>
      </c>
      <c r="AK20" s="277" t="s">
        <v>577</v>
      </c>
      <c r="AL20" s="94" t="s">
        <v>578</v>
      </c>
      <c r="AM20" s="277" t="s">
        <v>579</v>
      </c>
      <c r="AN20" s="374" t="s">
        <v>642</v>
      </c>
      <c r="AO20" s="95" t="s">
        <v>639</v>
      </c>
      <c r="AP20" s="374" t="s">
        <v>665</v>
      </c>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1"/>
      <c r="EE20" s="96"/>
    </row>
    <row r="21" spans="2:135" s="92" customFormat="1" ht="18" customHeight="1" thickBot="1" x14ac:dyDescent="0.3">
      <c r="B21" s="663"/>
      <c r="C21" s="668"/>
      <c r="D21" s="270" t="s">
        <v>55</v>
      </c>
      <c r="E21" s="290" t="s">
        <v>580</v>
      </c>
      <c r="F21" s="326" t="s">
        <v>581</v>
      </c>
      <c r="G21" s="290" t="s">
        <v>582</v>
      </c>
      <c r="H21" s="369" t="s">
        <v>583</v>
      </c>
      <c r="I21" s="290" t="s">
        <v>584</v>
      </c>
      <c r="J21" s="375" t="s">
        <v>585</v>
      </c>
      <c r="K21" s="376" t="s">
        <v>586</v>
      </c>
      <c r="L21" s="375" t="s">
        <v>587</v>
      </c>
      <c r="M21" s="376" t="s">
        <v>588</v>
      </c>
      <c r="N21" s="375" t="s">
        <v>589</v>
      </c>
      <c r="O21" s="376" t="s">
        <v>590</v>
      </c>
      <c r="P21" s="375" t="s">
        <v>591</v>
      </c>
      <c r="Q21" s="376" t="s">
        <v>592</v>
      </c>
      <c r="R21" s="375" t="s">
        <v>593</v>
      </c>
      <c r="S21" s="376" t="s">
        <v>594</v>
      </c>
      <c r="T21" s="375" t="s">
        <v>595</v>
      </c>
      <c r="U21" s="376" t="s">
        <v>596</v>
      </c>
      <c r="V21" s="375" t="s">
        <v>597</v>
      </c>
      <c r="W21" s="376" t="s">
        <v>598</v>
      </c>
      <c r="X21" s="375" t="s">
        <v>599</v>
      </c>
      <c r="Y21" s="376" t="s">
        <v>600</v>
      </c>
      <c r="Z21" s="375"/>
      <c r="AA21" s="376" t="s">
        <v>601</v>
      </c>
      <c r="AB21" s="375" t="s">
        <v>602</v>
      </c>
      <c r="AC21" s="376" t="s">
        <v>603</v>
      </c>
      <c r="AD21" s="375" t="s">
        <v>604</v>
      </c>
      <c r="AE21" s="376" t="s">
        <v>605</v>
      </c>
      <c r="AF21" s="375" t="s">
        <v>606</v>
      </c>
      <c r="AG21" s="376" t="s">
        <v>607</v>
      </c>
      <c r="AH21" s="375" t="s">
        <v>608</v>
      </c>
      <c r="AI21" s="290" t="s">
        <v>609</v>
      </c>
      <c r="AJ21" s="326" t="s">
        <v>610</v>
      </c>
      <c r="AK21" s="290" t="s">
        <v>611</v>
      </c>
      <c r="AL21" s="369" t="s">
        <v>612</v>
      </c>
      <c r="AM21" s="290" t="s">
        <v>613</v>
      </c>
      <c r="AN21" s="375" t="s">
        <v>643</v>
      </c>
      <c r="AO21" s="376" t="s">
        <v>640</v>
      </c>
      <c r="AP21" s="375" t="s">
        <v>666</v>
      </c>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2"/>
      <c r="EE21" s="96"/>
    </row>
    <row r="22" spans="2:135" ht="18.75" customHeight="1" x14ac:dyDescent="0.25">
      <c r="B22" s="661" t="s">
        <v>11</v>
      </c>
      <c r="C22" s="667"/>
      <c r="D22" s="97" t="s">
        <v>0</v>
      </c>
      <c r="E22" s="25">
        <v>15</v>
      </c>
      <c r="F22" s="327">
        <v>15</v>
      </c>
      <c r="G22" s="25">
        <v>16</v>
      </c>
      <c r="H22" s="327">
        <v>16</v>
      </c>
      <c r="I22" s="25">
        <v>15</v>
      </c>
      <c r="J22" s="327">
        <v>15</v>
      </c>
      <c r="K22" s="25">
        <v>15</v>
      </c>
      <c r="L22" s="327">
        <v>15</v>
      </c>
      <c r="M22" s="25">
        <v>15</v>
      </c>
      <c r="N22" s="327">
        <v>15</v>
      </c>
      <c r="O22" s="25">
        <v>19</v>
      </c>
      <c r="P22" s="327">
        <v>16</v>
      </c>
      <c r="Q22" s="25">
        <v>15</v>
      </c>
      <c r="R22" s="327">
        <v>15</v>
      </c>
      <c r="S22" s="25">
        <v>15</v>
      </c>
      <c r="T22" s="327">
        <v>16</v>
      </c>
      <c r="U22" s="25">
        <v>16</v>
      </c>
      <c r="V22" s="327">
        <v>16</v>
      </c>
      <c r="W22" s="25">
        <v>16</v>
      </c>
      <c r="X22" s="327">
        <v>15</v>
      </c>
      <c r="Y22" s="25">
        <v>14</v>
      </c>
      <c r="Z22" s="327">
        <v>17</v>
      </c>
      <c r="AA22" s="25">
        <v>16</v>
      </c>
      <c r="AB22" s="327">
        <v>19</v>
      </c>
      <c r="AC22" s="25">
        <v>17</v>
      </c>
      <c r="AD22" s="327">
        <v>18</v>
      </c>
      <c r="AE22" s="25">
        <v>18</v>
      </c>
      <c r="AF22" s="327">
        <v>21</v>
      </c>
      <c r="AG22" s="25">
        <v>18</v>
      </c>
      <c r="AH22" s="327">
        <v>15</v>
      </c>
      <c r="AI22" s="25">
        <v>16</v>
      </c>
      <c r="AJ22" s="327">
        <v>17</v>
      </c>
      <c r="AK22" s="25">
        <v>16</v>
      </c>
      <c r="AL22" s="327">
        <v>15</v>
      </c>
      <c r="AM22" s="25">
        <v>18</v>
      </c>
      <c r="AN22" s="327">
        <v>19</v>
      </c>
      <c r="AO22" s="25">
        <v>15</v>
      </c>
      <c r="AP22" s="327">
        <v>15</v>
      </c>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63"/>
      <c r="C23" s="668"/>
      <c r="D23" s="26" t="s">
        <v>1</v>
      </c>
      <c r="E23" s="27">
        <v>15</v>
      </c>
      <c r="F23" s="29">
        <v>15</v>
      </c>
      <c r="G23" s="27">
        <v>16</v>
      </c>
      <c r="H23" s="29">
        <v>0</v>
      </c>
      <c r="I23" s="27">
        <v>15</v>
      </c>
      <c r="J23" s="29">
        <v>15</v>
      </c>
      <c r="K23" s="27">
        <v>15</v>
      </c>
      <c r="L23" s="29">
        <v>15</v>
      </c>
      <c r="M23" s="27">
        <v>15</v>
      </c>
      <c r="N23" s="29">
        <v>15</v>
      </c>
      <c r="O23" s="27">
        <v>16</v>
      </c>
      <c r="P23" s="29">
        <v>16</v>
      </c>
      <c r="Q23" s="27">
        <v>15</v>
      </c>
      <c r="R23" s="29">
        <v>15</v>
      </c>
      <c r="S23" s="27">
        <v>15</v>
      </c>
      <c r="T23" s="29">
        <v>0</v>
      </c>
      <c r="U23" s="27">
        <v>15</v>
      </c>
      <c r="V23" s="29">
        <v>16</v>
      </c>
      <c r="W23" s="27">
        <v>16</v>
      </c>
      <c r="X23" s="29">
        <v>7</v>
      </c>
      <c r="Y23" s="27">
        <v>12</v>
      </c>
      <c r="Z23" s="29">
        <v>14</v>
      </c>
      <c r="AA23" s="27">
        <v>11</v>
      </c>
      <c r="AB23" s="29">
        <v>15</v>
      </c>
      <c r="AC23" s="27">
        <v>14</v>
      </c>
      <c r="AD23" s="29">
        <v>18</v>
      </c>
      <c r="AE23" s="27">
        <v>18</v>
      </c>
      <c r="AF23" s="29">
        <v>13</v>
      </c>
      <c r="AG23" s="27">
        <v>18</v>
      </c>
      <c r="AH23" s="29">
        <v>3</v>
      </c>
      <c r="AI23" s="27">
        <v>16</v>
      </c>
      <c r="AJ23" s="29">
        <v>15</v>
      </c>
      <c r="AK23" s="27">
        <v>8</v>
      </c>
      <c r="AL23" s="29">
        <v>8</v>
      </c>
      <c r="AM23" s="27">
        <v>12</v>
      </c>
      <c r="AN23" s="29">
        <v>14</v>
      </c>
      <c r="AO23" s="27">
        <v>15</v>
      </c>
      <c r="AP23" s="29">
        <v>12</v>
      </c>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63"/>
      <c r="C24" s="668"/>
      <c r="D24" s="26" t="s">
        <v>2</v>
      </c>
      <c r="E24" s="30">
        <f t="shared" ref="E24:O24" si="128">E22-E23</f>
        <v>0</v>
      </c>
      <c r="F24" s="328">
        <f t="shared" si="128"/>
        <v>0</v>
      </c>
      <c r="G24" s="30">
        <f t="shared" si="128"/>
        <v>0</v>
      </c>
      <c r="H24" s="328">
        <f t="shared" si="128"/>
        <v>16</v>
      </c>
      <c r="I24" s="30">
        <f t="shared" si="128"/>
        <v>0</v>
      </c>
      <c r="J24" s="328">
        <f t="shared" si="128"/>
        <v>0</v>
      </c>
      <c r="K24" s="30">
        <f t="shared" si="128"/>
        <v>0</v>
      </c>
      <c r="L24" s="328">
        <f t="shared" si="128"/>
        <v>0</v>
      </c>
      <c r="M24" s="30">
        <f t="shared" si="128"/>
        <v>0</v>
      </c>
      <c r="N24" s="328">
        <f t="shared" si="128"/>
        <v>0</v>
      </c>
      <c r="O24" s="30">
        <f t="shared" si="128"/>
        <v>3</v>
      </c>
      <c r="P24" s="328">
        <f>P22-P23</f>
        <v>0</v>
      </c>
      <c r="Q24" s="30">
        <f t="shared" ref="Q24:CB24" si="129">Q22-Q23</f>
        <v>0</v>
      </c>
      <c r="R24" s="328">
        <f t="shared" si="129"/>
        <v>0</v>
      </c>
      <c r="S24" s="30">
        <f t="shared" si="129"/>
        <v>0</v>
      </c>
      <c r="T24" s="328">
        <f t="shared" si="129"/>
        <v>16</v>
      </c>
      <c r="U24" s="30">
        <f t="shared" si="129"/>
        <v>1</v>
      </c>
      <c r="V24" s="328">
        <f t="shared" si="129"/>
        <v>0</v>
      </c>
      <c r="W24" s="30">
        <f t="shared" si="129"/>
        <v>0</v>
      </c>
      <c r="X24" s="328">
        <f t="shared" si="129"/>
        <v>8</v>
      </c>
      <c r="Y24" s="30">
        <f t="shared" si="129"/>
        <v>2</v>
      </c>
      <c r="Z24" s="328">
        <f t="shared" si="129"/>
        <v>3</v>
      </c>
      <c r="AA24" s="30">
        <f t="shared" si="129"/>
        <v>5</v>
      </c>
      <c r="AB24" s="328">
        <f t="shared" si="129"/>
        <v>4</v>
      </c>
      <c r="AC24" s="30">
        <f t="shared" si="129"/>
        <v>3</v>
      </c>
      <c r="AD24" s="328">
        <f t="shared" si="129"/>
        <v>0</v>
      </c>
      <c r="AE24" s="30">
        <f t="shared" si="129"/>
        <v>0</v>
      </c>
      <c r="AF24" s="328">
        <f t="shared" si="129"/>
        <v>8</v>
      </c>
      <c r="AG24" s="30">
        <f t="shared" si="129"/>
        <v>0</v>
      </c>
      <c r="AH24" s="328">
        <f t="shared" si="129"/>
        <v>12</v>
      </c>
      <c r="AI24" s="30">
        <f t="shared" si="129"/>
        <v>0</v>
      </c>
      <c r="AJ24" s="328">
        <f t="shared" si="129"/>
        <v>2</v>
      </c>
      <c r="AK24" s="30">
        <f t="shared" si="129"/>
        <v>8</v>
      </c>
      <c r="AL24" s="328">
        <f t="shared" si="129"/>
        <v>7</v>
      </c>
      <c r="AM24" s="30">
        <f t="shared" si="129"/>
        <v>6</v>
      </c>
      <c r="AN24" s="328">
        <f t="shared" si="129"/>
        <v>5</v>
      </c>
      <c r="AO24" s="30">
        <f t="shared" si="129"/>
        <v>0</v>
      </c>
      <c r="AP24" s="328">
        <f t="shared" si="129"/>
        <v>3</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63"/>
      <c r="C25" s="668"/>
      <c r="D25" s="26" t="s">
        <v>109</v>
      </c>
      <c r="E25" s="32">
        <f>(E23/E22)*100</f>
        <v>100</v>
      </c>
      <c r="F25" s="329">
        <f t="shared" ref="F25:L25" si="131">(F23/F22)*100</f>
        <v>100</v>
      </c>
      <c r="G25" s="32">
        <f t="shared" si="131"/>
        <v>100</v>
      </c>
      <c r="H25" s="329">
        <f t="shared" si="131"/>
        <v>0</v>
      </c>
      <c r="I25" s="32">
        <f t="shared" si="131"/>
        <v>100</v>
      </c>
      <c r="J25" s="329">
        <f t="shared" si="131"/>
        <v>100</v>
      </c>
      <c r="K25" s="32">
        <f t="shared" si="131"/>
        <v>100</v>
      </c>
      <c r="L25" s="329">
        <f t="shared" si="131"/>
        <v>100</v>
      </c>
      <c r="M25" s="32">
        <f t="shared" ref="M25:X25" si="132">(M23/M22)*100</f>
        <v>100</v>
      </c>
      <c r="N25" s="329">
        <f>(N23/N22)*100</f>
        <v>100</v>
      </c>
      <c r="O25" s="32">
        <f t="shared" si="132"/>
        <v>84.210526315789465</v>
      </c>
      <c r="P25" s="329">
        <f t="shared" si="132"/>
        <v>100</v>
      </c>
      <c r="Q25" s="32">
        <f t="shared" si="132"/>
        <v>100</v>
      </c>
      <c r="R25" s="329">
        <f t="shared" si="132"/>
        <v>100</v>
      </c>
      <c r="S25" s="32">
        <f t="shared" si="132"/>
        <v>100</v>
      </c>
      <c r="T25" s="329">
        <f t="shared" si="132"/>
        <v>0</v>
      </c>
      <c r="U25" s="32">
        <f t="shared" si="132"/>
        <v>93.75</v>
      </c>
      <c r="V25" s="329">
        <f t="shared" si="132"/>
        <v>100</v>
      </c>
      <c r="W25" s="32">
        <f t="shared" si="132"/>
        <v>100</v>
      </c>
      <c r="X25" s="329">
        <f t="shared" si="132"/>
        <v>46.666666666666664</v>
      </c>
      <c r="Y25" s="32">
        <f t="shared" ref="Y25:AQ25" si="133">(Y23/Y22)*100</f>
        <v>85.714285714285708</v>
      </c>
      <c r="Z25" s="329">
        <f t="shared" si="133"/>
        <v>82.35294117647058</v>
      </c>
      <c r="AA25" s="32">
        <f t="shared" si="133"/>
        <v>68.75</v>
      </c>
      <c r="AB25" s="329">
        <f t="shared" si="133"/>
        <v>78.94736842105263</v>
      </c>
      <c r="AC25" s="32">
        <f t="shared" si="133"/>
        <v>82.35294117647058</v>
      </c>
      <c r="AD25" s="329">
        <f t="shared" si="133"/>
        <v>100</v>
      </c>
      <c r="AE25" s="32">
        <f t="shared" si="133"/>
        <v>100</v>
      </c>
      <c r="AF25" s="329">
        <f t="shared" si="133"/>
        <v>61.904761904761905</v>
      </c>
      <c r="AG25" s="32">
        <f t="shared" si="133"/>
        <v>100</v>
      </c>
      <c r="AH25" s="329">
        <f t="shared" si="133"/>
        <v>20</v>
      </c>
      <c r="AI25" s="32">
        <f t="shared" si="133"/>
        <v>100</v>
      </c>
      <c r="AJ25" s="329">
        <f t="shared" si="133"/>
        <v>88.235294117647058</v>
      </c>
      <c r="AK25" s="32">
        <f t="shared" si="133"/>
        <v>50</v>
      </c>
      <c r="AL25" s="329">
        <f t="shared" si="133"/>
        <v>53.333333333333336</v>
      </c>
      <c r="AM25" s="32">
        <f t="shared" si="133"/>
        <v>66.666666666666657</v>
      </c>
      <c r="AN25" s="329">
        <f t="shared" si="133"/>
        <v>73.68421052631578</v>
      </c>
      <c r="AO25" s="32">
        <f t="shared" si="133"/>
        <v>100</v>
      </c>
      <c r="AP25" s="329">
        <f t="shared" si="133"/>
        <v>80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3" t="e">
        <f t="shared" si="134"/>
        <v>#DIV/0!</v>
      </c>
      <c r="EE25" s="83"/>
    </row>
    <row r="26" spans="2:135" ht="18.75" customHeight="1" x14ac:dyDescent="0.25">
      <c r="B26" s="663"/>
      <c r="C26" s="668"/>
      <c r="D26" s="26" t="s">
        <v>667</v>
      </c>
      <c r="E26" s="27">
        <v>0</v>
      </c>
      <c r="F26" s="29">
        <v>0</v>
      </c>
      <c r="G26" s="27">
        <v>0</v>
      </c>
      <c r="H26" s="29">
        <v>2</v>
      </c>
      <c r="I26" s="27">
        <v>2</v>
      </c>
      <c r="J26" s="29">
        <v>2</v>
      </c>
      <c r="K26" s="27">
        <v>2</v>
      </c>
      <c r="L26" s="29">
        <v>1</v>
      </c>
      <c r="M26" s="27">
        <v>1</v>
      </c>
      <c r="N26" s="29">
        <v>1</v>
      </c>
      <c r="O26" s="27">
        <v>2</v>
      </c>
      <c r="P26" s="29">
        <v>2</v>
      </c>
      <c r="Q26" s="27">
        <v>2</v>
      </c>
      <c r="R26" s="29">
        <v>1</v>
      </c>
      <c r="S26" s="27">
        <v>1</v>
      </c>
      <c r="T26" s="29">
        <v>3</v>
      </c>
      <c r="U26" s="27">
        <v>5</v>
      </c>
      <c r="V26" s="29">
        <v>4</v>
      </c>
      <c r="W26" s="27">
        <v>1</v>
      </c>
      <c r="X26" s="29">
        <v>1</v>
      </c>
      <c r="Y26" s="27">
        <v>2</v>
      </c>
      <c r="Z26" s="29">
        <v>4</v>
      </c>
      <c r="AA26" s="27">
        <v>1</v>
      </c>
      <c r="AB26" s="29">
        <v>1</v>
      </c>
      <c r="AC26" s="27">
        <v>2</v>
      </c>
      <c r="AD26" s="29">
        <v>3</v>
      </c>
      <c r="AE26" s="27"/>
      <c r="AF26" s="29">
        <v>2</v>
      </c>
      <c r="AG26" s="27">
        <v>2</v>
      </c>
      <c r="AH26" s="29">
        <v>1</v>
      </c>
      <c r="AI26" s="27">
        <v>3</v>
      </c>
      <c r="AJ26" s="29">
        <v>1</v>
      </c>
      <c r="AK26" s="27">
        <v>2</v>
      </c>
      <c r="AL26" s="29">
        <v>0</v>
      </c>
      <c r="AM26" s="27">
        <v>2</v>
      </c>
      <c r="AN26" s="29">
        <v>3</v>
      </c>
      <c r="AO26" s="27">
        <v>1</v>
      </c>
      <c r="AP26" s="29">
        <v>2</v>
      </c>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63"/>
      <c r="C27" s="668"/>
      <c r="D27" s="26" t="s">
        <v>110</v>
      </c>
      <c r="E27" s="30">
        <f>(E26/E22)*100</f>
        <v>0</v>
      </c>
      <c r="F27" s="328">
        <f t="shared" ref="F27:L27" si="135">(F26/F22)*100</f>
        <v>0</v>
      </c>
      <c r="G27" s="30">
        <f t="shared" si="135"/>
        <v>0</v>
      </c>
      <c r="H27" s="328">
        <f t="shared" si="135"/>
        <v>12.5</v>
      </c>
      <c r="I27" s="30">
        <f t="shared" si="135"/>
        <v>13.333333333333334</v>
      </c>
      <c r="J27" s="328">
        <f t="shared" si="135"/>
        <v>13.333333333333334</v>
      </c>
      <c r="K27" s="30">
        <f t="shared" si="135"/>
        <v>13.333333333333334</v>
      </c>
      <c r="L27" s="328">
        <f t="shared" si="135"/>
        <v>6.666666666666667</v>
      </c>
      <c r="M27" s="30">
        <f t="shared" ref="M27:X27" si="136">(M26/M22)*100</f>
        <v>6.666666666666667</v>
      </c>
      <c r="N27" s="328">
        <f t="shared" si="136"/>
        <v>6.666666666666667</v>
      </c>
      <c r="O27" s="30">
        <f t="shared" si="136"/>
        <v>10.526315789473683</v>
      </c>
      <c r="P27" s="328">
        <f t="shared" si="136"/>
        <v>12.5</v>
      </c>
      <c r="Q27" s="30">
        <f t="shared" si="136"/>
        <v>13.333333333333334</v>
      </c>
      <c r="R27" s="328">
        <f t="shared" si="136"/>
        <v>6.666666666666667</v>
      </c>
      <c r="S27" s="30">
        <f t="shared" si="136"/>
        <v>6.666666666666667</v>
      </c>
      <c r="T27" s="328">
        <f t="shared" si="136"/>
        <v>18.75</v>
      </c>
      <c r="U27" s="30">
        <f t="shared" si="136"/>
        <v>31.25</v>
      </c>
      <c r="V27" s="328">
        <f t="shared" si="136"/>
        <v>25</v>
      </c>
      <c r="W27" s="30">
        <f t="shared" si="136"/>
        <v>6.25</v>
      </c>
      <c r="X27" s="328">
        <f t="shared" si="136"/>
        <v>6.666666666666667</v>
      </c>
      <c r="Y27" s="30">
        <f t="shared" ref="Y27:AH27" si="137">(Y26/Y22)*100</f>
        <v>14.285714285714285</v>
      </c>
      <c r="Z27" s="328">
        <f t="shared" si="137"/>
        <v>23.52941176470588</v>
      </c>
      <c r="AA27" s="30">
        <f t="shared" si="137"/>
        <v>6.25</v>
      </c>
      <c r="AB27" s="328">
        <f t="shared" si="137"/>
        <v>5.2631578947368416</v>
      </c>
      <c r="AC27" s="30">
        <f t="shared" si="137"/>
        <v>11.76470588235294</v>
      </c>
      <c r="AD27" s="328">
        <f t="shared" si="137"/>
        <v>16.666666666666664</v>
      </c>
      <c r="AE27" s="30">
        <f t="shared" si="137"/>
        <v>0</v>
      </c>
      <c r="AF27" s="328">
        <f t="shared" si="137"/>
        <v>9.5238095238095237</v>
      </c>
      <c r="AG27" s="30">
        <f t="shared" si="137"/>
        <v>11.111111111111111</v>
      </c>
      <c r="AH27" s="328">
        <f t="shared" si="137"/>
        <v>6.666666666666667</v>
      </c>
      <c r="AI27" s="30">
        <f>(AI26/AI22)*100</f>
        <v>18.75</v>
      </c>
      <c r="AJ27" s="328">
        <f t="shared" ref="AJ27:ED27" si="138">(AJ26/AJ22)*100</f>
        <v>5.8823529411764701</v>
      </c>
      <c r="AK27" s="30">
        <f t="shared" si="138"/>
        <v>12.5</v>
      </c>
      <c r="AL27" s="328">
        <f t="shared" si="138"/>
        <v>0</v>
      </c>
      <c r="AM27" s="30">
        <f t="shared" si="138"/>
        <v>11.111111111111111</v>
      </c>
      <c r="AN27" s="328">
        <f t="shared" si="138"/>
        <v>15.789473684210526</v>
      </c>
      <c r="AO27" s="30">
        <f t="shared" si="138"/>
        <v>6.666666666666667</v>
      </c>
      <c r="AP27" s="328">
        <v>2</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63"/>
      <c r="C28" s="668"/>
      <c r="D28" s="26" t="s">
        <v>23</v>
      </c>
      <c r="E28" s="27"/>
      <c r="F28" s="29"/>
      <c r="G28" s="27"/>
      <c r="H28" s="29"/>
      <c r="I28" s="27"/>
      <c r="J28" s="29"/>
      <c r="K28" s="27">
        <v>3</v>
      </c>
      <c r="L28" s="29"/>
      <c r="M28" s="27"/>
      <c r="N28" s="29">
        <v>1</v>
      </c>
      <c r="O28" s="27">
        <v>0</v>
      </c>
      <c r="P28" s="29">
        <v>0</v>
      </c>
      <c r="Q28" s="27">
        <v>0</v>
      </c>
      <c r="R28" s="29">
        <v>0</v>
      </c>
      <c r="S28" s="27">
        <v>0</v>
      </c>
      <c r="T28" s="29">
        <v>0</v>
      </c>
      <c r="U28" s="27"/>
      <c r="V28" s="29">
        <v>0</v>
      </c>
      <c r="W28" s="27">
        <v>0</v>
      </c>
      <c r="X28" s="29">
        <v>0</v>
      </c>
      <c r="Y28" s="27">
        <v>0</v>
      </c>
      <c r="Z28" s="29">
        <v>0</v>
      </c>
      <c r="AA28" s="27">
        <v>0</v>
      </c>
      <c r="AB28" s="29">
        <v>0</v>
      </c>
      <c r="AC28" s="27">
        <v>0</v>
      </c>
      <c r="AD28" s="29">
        <v>0</v>
      </c>
      <c r="AE28" s="27">
        <v>0</v>
      </c>
      <c r="AF28" s="29">
        <v>0</v>
      </c>
      <c r="AG28" s="27">
        <v>0</v>
      </c>
      <c r="AH28" s="29">
        <v>0</v>
      </c>
      <c r="AI28" s="27">
        <v>0</v>
      </c>
      <c r="AJ28" s="29">
        <v>0</v>
      </c>
      <c r="AK28" s="27">
        <v>0</v>
      </c>
      <c r="AL28" s="29">
        <v>0</v>
      </c>
      <c r="AM28" s="27">
        <v>0</v>
      </c>
      <c r="AN28" s="29" t="s">
        <v>618</v>
      </c>
      <c r="AO28" s="27" t="s">
        <v>618</v>
      </c>
      <c r="AP28" s="29" t="s">
        <v>618</v>
      </c>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65"/>
      <c r="C29" s="669"/>
      <c r="D29" s="33" t="s">
        <v>108</v>
      </c>
      <c r="E29" s="594">
        <v>28</v>
      </c>
      <c r="F29" s="595">
        <v>30</v>
      </c>
      <c r="G29" s="596">
        <v>29</v>
      </c>
      <c r="H29" s="595">
        <v>31</v>
      </c>
      <c r="I29" s="597">
        <v>31</v>
      </c>
      <c r="J29" s="598">
        <v>29</v>
      </c>
      <c r="K29" s="597">
        <v>30</v>
      </c>
      <c r="L29" s="599">
        <v>30</v>
      </c>
      <c r="M29" s="600">
        <v>29</v>
      </c>
      <c r="N29" s="600">
        <v>30</v>
      </c>
      <c r="O29" s="600">
        <v>30</v>
      </c>
      <c r="P29" s="600">
        <v>30</v>
      </c>
      <c r="Q29" s="600">
        <v>28</v>
      </c>
      <c r="R29" s="600">
        <v>31</v>
      </c>
      <c r="S29" s="600">
        <v>31</v>
      </c>
      <c r="T29" s="600">
        <v>31</v>
      </c>
      <c r="U29" s="600">
        <v>30</v>
      </c>
      <c r="V29" s="600">
        <v>31</v>
      </c>
      <c r="W29" s="600">
        <v>30</v>
      </c>
      <c r="X29" s="34">
        <v>30</v>
      </c>
      <c r="Y29" s="34">
        <v>28</v>
      </c>
      <c r="Z29" s="34">
        <v>35</v>
      </c>
      <c r="AA29" s="34">
        <v>38</v>
      </c>
      <c r="AB29" s="34">
        <v>37</v>
      </c>
      <c r="AC29" s="34">
        <v>40</v>
      </c>
      <c r="AD29" s="34">
        <v>36</v>
      </c>
      <c r="AE29" s="34">
        <v>45</v>
      </c>
      <c r="AF29" s="34">
        <v>40</v>
      </c>
      <c r="AG29" s="34">
        <v>35</v>
      </c>
      <c r="AH29" s="34">
        <v>35</v>
      </c>
      <c r="AI29" s="34">
        <v>32</v>
      </c>
      <c r="AJ29" s="34">
        <v>35</v>
      </c>
      <c r="AK29" s="35">
        <v>28</v>
      </c>
      <c r="AL29" s="34">
        <v>31</v>
      </c>
      <c r="AM29" s="36">
        <v>28</v>
      </c>
      <c r="AN29" s="36">
        <v>29</v>
      </c>
      <c r="AO29" s="34">
        <v>31</v>
      </c>
      <c r="AP29" s="36">
        <v>33</v>
      </c>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61" t="s">
        <v>4</v>
      </c>
      <c r="C30" s="667"/>
      <c r="D30" s="39" t="s">
        <v>29</v>
      </c>
      <c r="E30" s="41">
        <v>1</v>
      </c>
      <c r="F30" s="42">
        <v>3</v>
      </c>
      <c r="G30" s="41">
        <v>3</v>
      </c>
      <c r="H30" s="42">
        <v>3</v>
      </c>
      <c r="I30" s="41">
        <v>3</v>
      </c>
      <c r="J30" s="42">
        <v>2</v>
      </c>
      <c r="K30" s="41">
        <v>4</v>
      </c>
      <c r="L30" s="42">
        <v>3</v>
      </c>
      <c r="M30" s="41">
        <v>5</v>
      </c>
      <c r="N30" s="42">
        <v>6</v>
      </c>
      <c r="O30" s="41">
        <v>2</v>
      </c>
      <c r="P30" s="42">
        <v>3</v>
      </c>
      <c r="Q30" s="41">
        <v>2</v>
      </c>
      <c r="R30" s="42">
        <v>4</v>
      </c>
      <c r="S30" s="41">
        <v>5</v>
      </c>
      <c r="T30" s="42">
        <v>2</v>
      </c>
      <c r="U30" s="41">
        <v>3</v>
      </c>
      <c r="V30" s="42">
        <v>7</v>
      </c>
      <c r="W30" s="41">
        <v>5</v>
      </c>
      <c r="X30" s="42">
        <v>5</v>
      </c>
      <c r="Y30" s="41">
        <v>5</v>
      </c>
      <c r="Z30" s="42">
        <v>2</v>
      </c>
      <c r="AA30" s="41">
        <v>7</v>
      </c>
      <c r="AB30" s="42">
        <v>9</v>
      </c>
      <c r="AC30" s="41">
        <v>0</v>
      </c>
      <c r="AD30" s="42">
        <v>2</v>
      </c>
      <c r="AE30" s="41">
        <v>3</v>
      </c>
      <c r="AF30" s="42">
        <v>4</v>
      </c>
      <c r="AG30" s="41">
        <v>2</v>
      </c>
      <c r="AH30" s="42">
        <v>3</v>
      </c>
      <c r="AI30" s="41">
        <v>2</v>
      </c>
      <c r="AJ30" s="42">
        <v>7</v>
      </c>
      <c r="AK30" s="41">
        <v>3</v>
      </c>
      <c r="AL30" s="42">
        <v>2</v>
      </c>
      <c r="AM30" s="41">
        <v>0</v>
      </c>
      <c r="AN30" s="42">
        <v>2</v>
      </c>
      <c r="AO30" s="41">
        <v>2</v>
      </c>
      <c r="AP30" s="42">
        <v>2</v>
      </c>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63"/>
      <c r="C31" s="668"/>
      <c r="D31" s="43" t="s">
        <v>31</v>
      </c>
      <c r="E31" s="45">
        <v>5</v>
      </c>
      <c r="F31" s="46">
        <v>5</v>
      </c>
      <c r="G31" s="45">
        <v>4</v>
      </c>
      <c r="H31" s="46">
        <v>5</v>
      </c>
      <c r="I31" s="45">
        <v>5</v>
      </c>
      <c r="J31" s="46">
        <v>4</v>
      </c>
      <c r="K31" s="45">
        <v>4</v>
      </c>
      <c r="L31" s="46">
        <v>3</v>
      </c>
      <c r="M31" s="45">
        <v>6</v>
      </c>
      <c r="N31" s="46">
        <v>2</v>
      </c>
      <c r="O31" s="45">
        <v>3</v>
      </c>
      <c r="P31" s="46">
        <v>8</v>
      </c>
      <c r="Q31" s="45">
        <v>4</v>
      </c>
      <c r="R31" s="46">
        <v>5</v>
      </c>
      <c r="S31" s="45">
        <v>4</v>
      </c>
      <c r="T31" s="46">
        <v>5</v>
      </c>
      <c r="U31" s="45">
        <v>5</v>
      </c>
      <c r="V31" s="46">
        <v>5</v>
      </c>
      <c r="W31" s="45">
        <v>9</v>
      </c>
      <c r="X31" s="46">
        <v>6</v>
      </c>
      <c r="Y31" s="45">
        <v>8</v>
      </c>
      <c r="Z31" s="46">
        <v>5</v>
      </c>
      <c r="AA31" s="45">
        <v>4</v>
      </c>
      <c r="AB31" s="46">
        <v>3</v>
      </c>
      <c r="AC31" s="45">
        <v>6</v>
      </c>
      <c r="AD31" s="46">
        <v>6</v>
      </c>
      <c r="AE31" s="45">
        <v>5</v>
      </c>
      <c r="AF31" s="46">
        <v>7</v>
      </c>
      <c r="AG31" s="45">
        <v>5</v>
      </c>
      <c r="AH31" s="46">
        <v>4</v>
      </c>
      <c r="AI31" s="45">
        <v>5</v>
      </c>
      <c r="AJ31" s="46">
        <v>5</v>
      </c>
      <c r="AK31" s="45">
        <v>6</v>
      </c>
      <c r="AL31" s="46">
        <v>7</v>
      </c>
      <c r="AM31" s="45">
        <v>10</v>
      </c>
      <c r="AN31" s="46">
        <v>4</v>
      </c>
      <c r="AO31" s="45">
        <v>3</v>
      </c>
      <c r="AP31" s="46">
        <v>7</v>
      </c>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63"/>
      <c r="C32" s="668"/>
      <c r="D32" s="43" t="s">
        <v>30</v>
      </c>
      <c r="E32" s="45">
        <v>6</v>
      </c>
      <c r="F32" s="46">
        <v>5</v>
      </c>
      <c r="G32" s="45">
        <v>6</v>
      </c>
      <c r="H32" s="46">
        <v>6</v>
      </c>
      <c r="I32" s="45">
        <v>6</v>
      </c>
      <c r="J32" s="46">
        <v>6</v>
      </c>
      <c r="K32" s="45">
        <v>5</v>
      </c>
      <c r="L32" s="46">
        <v>7</v>
      </c>
      <c r="M32" s="45">
        <v>3</v>
      </c>
      <c r="N32" s="46">
        <v>6</v>
      </c>
      <c r="O32" s="45">
        <v>4</v>
      </c>
      <c r="P32" s="46">
        <v>5</v>
      </c>
      <c r="Q32" s="45">
        <v>8</v>
      </c>
      <c r="R32" s="46">
        <v>5</v>
      </c>
      <c r="S32" s="45">
        <v>6</v>
      </c>
      <c r="T32" s="46">
        <v>5</v>
      </c>
      <c r="U32" s="45">
        <v>4</v>
      </c>
      <c r="V32" s="46">
        <v>4</v>
      </c>
      <c r="W32" s="45">
        <v>1</v>
      </c>
      <c r="X32" s="46">
        <v>3</v>
      </c>
      <c r="Y32" s="45">
        <v>2</v>
      </c>
      <c r="Z32" s="46">
        <v>6</v>
      </c>
      <c r="AA32" s="45">
        <v>4</v>
      </c>
      <c r="AB32" s="46">
        <v>3</v>
      </c>
      <c r="AC32" s="45">
        <v>9</v>
      </c>
      <c r="AD32" s="46">
        <v>7</v>
      </c>
      <c r="AE32" s="45">
        <v>6</v>
      </c>
      <c r="AF32" s="46">
        <v>5</v>
      </c>
      <c r="AG32" s="45">
        <v>7</v>
      </c>
      <c r="AH32" s="46">
        <v>6</v>
      </c>
      <c r="AI32" s="45">
        <v>8</v>
      </c>
      <c r="AJ32" s="46">
        <v>4</v>
      </c>
      <c r="AK32" s="45">
        <v>4</v>
      </c>
      <c r="AL32" s="46">
        <v>5</v>
      </c>
      <c r="AM32" s="45">
        <v>3</v>
      </c>
      <c r="AN32" s="46"/>
      <c r="AO32" s="45">
        <v>5</v>
      </c>
      <c r="AP32" s="46">
        <v>3</v>
      </c>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63"/>
      <c r="C33" s="668"/>
      <c r="D33" s="483" t="s">
        <v>15</v>
      </c>
      <c r="E33" s="484">
        <v>2</v>
      </c>
      <c r="F33" s="485">
        <v>2</v>
      </c>
      <c r="G33" s="484">
        <v>3</v>
      </c>
      <c r="H33" s="485">
        <v>2</v>
      </c>
      <c r="I33" s="484">
        <v>2</v>
      </c>
      <c r="J33" s="485">
        <v>3</v>
      </c>
      <c r="K33" s="484">
        <v>2</v>
      </c>
      <c r="L33" s="485">
        <v>2</v>
      </c>
      <c r="M33" s="484">
        <v>1</v>
      </c>
      <c r="N33" s="485">
        <v>2</v>
      </c>
      <c r="O33" s="484">
        <v>9</v>
      </c>
      <c r="P33" s="485">
        <v>1</v>
      </c>
      <c r="Q33" s="484">
        <v>1</v>
      </c>
      <c r="R33" s="485">
        <v>3</v>
      </c>
      <c r="S33" s="484">
        <v>2</v>
      </c>
      <c r="T33" s="485">
        <v>4</v>
      </c>
      <c r="U33" s="484">
        <v>4</v>
      </c>
      <c r="V33" s="485"/>
      <c r="W33" s="484">
        <v>1</v>
      </c>
      <c r="X33" s="485">
        <v>2</v>
      </c>
      <c r="Y33" s="484">
        <v>2</v>
      </c>
      <c r="Z33" s="485">
        <v>3</v>
      </c>
      <c r="AA33" s="484" t="s">
        <v>614</v>
      </c>
      <c r="AB33" s="485">
        <v>1</v>
      </c>
      <c r="AC33" s="484">
        <v>2</v>
      </c>
      <c r="AD33" s="485">
        <v>3</v>
      </c>
      <c r="AE33" s="484">
        <v>4</v>
      </c>
      <c r="AF33" s="485">
        <v>1</v>
      </c>
      <c r="AG33" s="484">
        <v>4</v>
      </c>
      <c r="AH33" s="485">
        <v>2</v>
      </c>
      <c r="AI33" s="484">
        <v>1</v>
      </c>
      <c r="AJ33" s="485">
        <v>1</v>
      </c>
      <c r="AK33" s="484">
        <v>3</v>
      </c>
      <c r="AL33" s="485">
        <v>1</v>
      </c>
      <c r="AM33" s="484">
        <v>5</v>
      </c>
      <c r="AN33" s="485"/>
      <c r="AO33" s="484">
        <v>5</v>
      </c>
      <c r="AP33" s="485">
        <v>3</v>
      </c>
      <c r="AQ33" s="484"/>
      <c r="AR33" s="485"/>
      <c r="AS33" s="484"/>
      <c r="AT33" s="485"/>
      <c r="AU33" s="484"/>
      <c r="AV33" s="485"/>
      <c r="AW33" s="484"/>
      <c r="AX33" s="485"/>
      <c r="AY33" s="484"/>
      <c r="AZ33" s="485"/>
      <c r="BA33" s="484"/>
      <c r="BB33" s="485"/>
      <c r="BC33" s="484"/>
      <c r="BD33" s="485"/>
      <c r="BE33" s="484"/>
      <c r="BF33" s="485"/>
      <c r="BG33" s="484"/>
      <c r="BH33" s="485"/>
      <c r="BI33" s="484"/>
      <c r="BJ33" s="485"/>
      <c r="BK33" s="484"/>
      <c r="BL33" s="485"/>
      <c r="BM33" s="484"/>
      <c r="BN33" s="485"/>
      <c r="BO33" s="484"/>
      <c r="BP33" s="485"/>
      <c r="BQ33" s="484"/>
      <c r="BR33" s="485"/>
      <c r="BS33" s="484"/>
      <c r="BT33" s="485"/>
      <c r="BU33" s="484"/>
      <c r="BV33" s="485"/>
      <c r="BW33" s="484"/>
      <c r="BX33" s="485"/>
      <c r="BY33" s="484"/>
      <c r="BZ33" s="485"/>
      <c r="CA33" s="484"/>
      <c r="CB33" s="485"/>
      <c r="CC33" s="484"/>
      <c r="CD33" s="485"/>
      <c r="CE33" s="484"/>
      <c r="CF33" s="485"/>
      <c r="CG33" s="484"/>
      <c r="CH33" s="485"/>
      <c r="CI33" s="484"/>
      <c r="CJ33" s="485"/>
      <c r="CK33" s="484"/>
      <c r="CL33" s="485"/>
      <c r="CM33" s="484"/>
      <c r="CN33" s="485"/>
      <c r="CO33" s="484"/>
      <c r="CP33" s="485"/>
      <c r="CQ33" s="484"/>
      <c r="CR33" s="485"/>
      <c r="CS33" s="484"/>
      <c r="CT33" s="485"/>
      <c r="CU33" s="484"/>
      <c r="CV33" s="485"/>
      <c r="CW33" s="484"/>
      <c r="CX33" s="485"/>
      <c r="CY33" s="484"/>
      <c r="CZ33" s="485"/>
      <c r="DA33" s="484"/>
      <c r="DB33" s="485"/>
      <c r="DC33" s="484"/>
      <c r="DD33" s="485"/>
      <c r="DE33" s="484"/>
      <c r="DF33" s="485"/>
      <c r="DG33" s="484"/>
      <c r="DH33" s="485"/>
      <c r="DI33" s="484"/>
      <c r="DJ33" s="485"/>
      <c r="DK33" s="484"/>
      <c r="DL33" s="485"/>
      <c r="DM33" s="484"/>
      <c r="DN33" s="485"/>
      <c r="DO33" s="484"/>
      <c r="DP33" s="485"/>
      <c r="DQ33" s="484"/>
      <c r="DR33" s="485"/>
      <c r="DS33" s="484"/>
      <c r="DT33" s="485"/>
      <c r="DU33" s="484"/>
      <c r="DV33" s="485"/>
      <c r="DW33" s="484"/>
      <c r="DX33" s="485"/>
      <c r="DY33" s="484"/>
      <c r="DZ33" s="485"/>
      <c r="EA33" s="484"/>
      <c r="EB33" s="485"/>
      <c r="EC33" s="484"/>
      <c r="ED33" s="486"/>
      <c r="EE33" s="84"/>
    </row>
    <row r="34" spans="2:135" ht="18" customHeight="1" thickBot="1" x14ac:dyDescent="0.3">
      <c r="B34" s="665"/>
      <c r="C34" s="669"/>
      <c r="D34" s="47" t="s">
        <v>422</v>
      </c>
      <c r="E34" s="48">
        <f>SUM(E30:E33)</f>
        <v>14</v>
      </c>
      <c r="F34" s="48">
        <f t="shared" ref="F34:BQ34" si="139">SUM(F30:F33)</f>
        <v>15</v>
      </c>
      <c r="G34" s="48">
        <f t="shared" si="139"/>
        <v>16</v>
      </c>
      <c r="H34" s="48">
        <f t="shared" si="139"/>
        <v>16</v>
      </c>
      <c r="I34" s="48">
        <f t="shared" si="139"/>
        <v>16</v>
      </c>
      <c r="J34" s="48">
        <f t="shared" si="139"/>
        <v>15</v>
      </c>
      <c r="K34" s="48">
        <f t="shared" si="139"/>
        <v>15</v>
      </c>
      <c r="L34" s="48">
        <f t="shared" si="139"/>
        <v>15</v>
      </c>
      <c r="M34" s="48">
        <f t="shared" si="139"/>
        <v>15</v>
      </c>
      <c r="N34" s="48">
        <f t="shared" si="139"/>
        <v>16</v>
      </c>
      <c r="O34" s="48">
        <f t="shared" si="139"/>
        <v>18</v>
      </c>
      <c r="P34" s="48">
        <f t="shared" si="139"/>
        <v>17</v>
      </c>
      <c r="Q34" s="48">
        <f t="shared" si="139"/>
        <v>15</v>
      </c>
      <c r="R34" s="48">
        <f t="shared" si="139"/>
        <v>17</v>
      </c>
      <c r="S34" s="48">
        <f t="shared" si="139"/>
        <v>17</v>
      </c>
      <c r="T34" s="48">
        <f t="shared" si="139"/>
        <v>16</v>
      </c>
      <c r="U34" s="48">
        <f t="shared" si="139"/>
        <v>16</v>
      </c>
      <c r="V34" s="48">
        <f t="shared" si="139"/>
        <v>16</v>
      </c>
      <c r="W34" s="48">
        <f t="shared" si="139"/>
        <v>16</v>
      </c>
      <c r="X34" s="48">
        <f t="shared" si="139"/>
        <v>16</v>
      </c>
      <c r="Y34" s="48">
        <f t="shared" si="139"/>
        <v>17</v>
      </c>
      <c r="Z34" s="48">
        <f t="shared" si="139"/>
        <v>16</v>
      </c>
      <c r="AA34" s="48">
        <f t="shared" si="139"/>
        <v>15</v>
      </c>
      <c r="AB34" s="48">
        <f t="shared" si="139"/>
        <v>16</v>
      </c>
      <c r="AC34" s="48">
        <f t="shared" si="139"/>
        <v>17</v>
      </c>
      <c r="AD34" s="48">
        <f t="shared" si="139"/>
        <v>18</v>
      </c>
      <c r="AE34" s="48">
        <f t="shared" si="139"/>
        <v>18</v>
      </c>
      <c r="AF34" s="48">
        <f t="shared" si="139"/>
        <v>17</v>
      </c>
      <c r="AG34" s="48">
        <f t="shared" si="139"/>
        <v>18</v>
      </c>
      <c r="AH34" s="48">
        <f t="shared" si="139"/>
        <v>15</v>
      </c>
      <c r="AI34" s="48">
        <f t="shared" si="139"/>
        <v>16</v>
      </c>
      <c r="AJ34" s="48">
        <f t="shared" si="139"/>
        <v>17</v>
      </c>
      <c r="AK34" s="48">
        <f t="shared" si="139"/>
        <v>16</v>
      </c>
      <c r="AL34" s="48">
        <f t="shared" si="139"/>
        <v>15</v>
      </c>
      <c r="AM34" s="48">
        <f t="shared" si="139"/>
        <v>18</v>
      </c>
      <c r="AN34" s="48">
        <f t="shared" si="139"/>
        <v>6</v>
      </c>
      <c r="AO34" s="48">
        <f t="shared" si="139"/>
        <v>15</v>
      </c>
      <c r="AP34" s="48">
        <f t="shared" si="139"/>
        <v>15</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61" t="s">
        <v>5</v>
      </c>
      <c r="C35" s="667"/>
      <c r="D35" s="273" t="s">
        <v>28</v>
      </c>
      <c r="E35" s="291" t="s">
        <v>615</v>
      </c>
      <c r="F35" s="330" t="s">
        <v>615</v>
      </c>
      <c r="G35" s="291" t="s">
        <v>615</v>
      </c>
      <c r="H35" s="330" t="s">
        <v>616</v>
      </c>
      <c r="I35" s="291" t="s">
        <v>616</v>
      </c>
      <c r="J35" s="330" t="s">
        <v>616</v>
      </c>
      <c r="K35" s="291" t="s">
        <v>616</v>
      </c>
      <c r="L35" s="330" t="s">
        <v>616</v>
      </c>
      <c r="M35" s="291" t="s">
        <v>616</v>
      </c>
      <c r="N35" s="330" t="s">
        <v>616</v>
      </c>
      <c r="O35" s="291" t="s">
        <v>615</v>
      </c>
      <c r="P35" s="330" t="s">
        <v>615</v>
      </c>
      <c r="Q35" s="291" t="s">
        <v>615</v>
      </c>
      <c r="R35" s="330" t="s">
        <v>614</v>
      </c>
      <c r="S35" s="291" t="s">
        <v>615</v>
      </c>
      <c r="T35" s="330" t="s">
        <v>614</v>
      </c>
      <c r="U35" s="291" t="s">
        <v>614</v>
      </c>
      <c r="V35" s="330" t="s">
        <v>614</v>
      </c>
      <c r="W35" s="291" t="s">
        <v>614</v>
      </c>
      <c r="X35" s="330" t="s">
        <v>614</v>
      </c>
      <c r="Y35" s="291" t="s">
        <v>614</v>
      </c>
      <c r="Z35" s="330" t="s">
        <v>614</v>
      </c>
      <c r="AA35" s="291" t="s">
        <v>614</v>
      </c>
      <c r="AB35" s="330" t="s">
        <v>614</v>
      </c>
      <c r="AC35" s="291" t="s">
        <v>614</v>
      </c>
      <c r="AD35" s="330" t="s">
        <v>614</v>
      </c>
      <c r="AE35" s="291" t="s">
        <v>614</v>
      </c>
      <c r="AF35" s="330" t="s">
        <v>614</v>
      </c>
      <c r="AG35" s="291" t="s">
        <v>614</v>
      </c>
      <c r="AH35" s="330" t="s">
        <v>614</v>
      </c>
      <c r="AI35" s="291" t="s">
        <v>614</v>
      </c>
      <c r="AJ35" s="330" t="s">
        <v>614</v>
      </c>
      <c r="AK35" s="291" t="s">
        <v>614</v>
      </c>
      <c r="AL35" s="330" t="s">
        <v>614</v>
      </c>
      <c r="AM35" s="291" t="s">
        <v>614</v>
      </c>
      <c r="AN35" s="330" t="s">
        <v>615</v>
      </c>
      <c r="AO35" s="291" t="s">
        <v>615</v>
      </c>
      <c r="AP35" s="291" t="s">
        <v>615</v>
      </c>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4"/>
      <c r="EE35" s="85"/>
    </row>
    <row r="36" spans="2:135" ht="18" customHeight="1" x14ac:dyDescent="0.25">
      <c r="B36" s="663"/>
      <c r="C36" s="668"/>
      <c r="D36" s="49" t="s">
        <v>27</v>
      </c>
      <c r="E36" s="51" t="s">
        <v>615</v>
      </c>
      <c r="F36" s="52" t="s">
        <v>615</v>
      </c>
      <c r="G36" s="51" t="s">
        <v>615</v>
      </c>
      <c r="H36" s="52" t="s">
        <v>615</v>
      </c>
      <c r="I36" s="51" t="s">
        <v>615</v>
      </c>
      <c r="J36" s="52" t="s">
        <v>615</v>
      </c>
      <c r="K36" s="51" t="s">
        <v>615</v>
      </c>
      <c r="L36" s="52" t="s">
        <v>615</v>
      </c>
      <c r="M36" s="51" t="s">
        <v>615</v>
      </c>
      <c r="N36" s="52" t="s">
        <v>615</v>
      </c>
      <c r="O36" s="51" t="s">
        <v>614</v>
      </c>
      <c r="P36" s="52" t="s">
        <v>615</v>
      </c>
      <c r="Q36" s="51" t="s">
        <v>615</v>
      </c>
      <c r="R36" s="52" t="s">
        <v>614</v>
      </c>
      <c r="S36" s="51" t="s">
        <v>615</v>
      </c>
      <c r="T36" s="52" t="s">
        <v>614</v>
      </c>
      <c r="U36" s="51" t="s">
        <v>614</v>
      </c>
      <c r="V36" s="52" t="s">
        <v>614</v>
      </c>
      <c r="W36" s="51" t="s">
        <v>614</v>
      </c>
      <c r="X36" s="52" t="s">
        <v>614</v>
      </c>
      <c r="Y36" s="51" t="s">
        <v>614</v>
      </c>
      <c r="Z36" s="52" t="s">
        <v>614</v>
      </c>
      <c r="AA36" s="51" t="s">
        <v>614</v>
      </c>
      <c r="AB36" s="52" t="s">
        <v>614</v>
      </c>
      <c r="AC36" s="51" t="s">
        <v>614</v>
      </c>
      <c r="AD36" s="52" t="s">
        <v>614</v>
      </c>
      <c r="AE36" s="51" t="s">
        <v>614</v>
      </c>
      <c r="AF36" s="52" t="s">
        <v>614</v>
      </c>
      <c r="AG36" s="51" t="s">
        <v>614</v>
      </c>
      <c r="AH36" s="52" t="s">
        <v>614</v>
      </c>
      <c r="AI36" s="51" t="s">
        <v>614</v>
      </c>
      <c r="AJ36" s="52" t="s">
        <v>614</v>
      </c>
      <c r="AK36" s="51" t="s">
        <v>614</v>
      </c>
      <c r="AL36" s="52" t="s">
        <v>614</v>
      </c>
      <c r="AM36" s="51" t="s">
        <v>614</v>
      </c>
      <c r="AN36" s="52" t="s">
        <v>615</v>
      </c>
      <c r="AO36" s="51" t="s">
        <v>615</v>
      </c>
      <c r="AP36" s="51" t="s">
        <v>615</v>
      </c>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63"/>
      <c r="C37" s="668"/>
      <c r="D37" s="49" t="s">
        <v>70</v>
      </c>
      <c r="E37" s="51" t="s">
        <v>616</v>
      </c>
      <c r="F37" s="52" t="s">
        <v>616</v>
      </c>
      <c r="G37" s="51" t="s">
        <v>616</v>
      </c>
      <c r="H37" s="52" t="s">
        <v>616</v>
      </c>
      <c r="I37" s="51" t="s">
        <v>616</v>
      </c>
      <c r="J37" s="52" t="s">
        <v>616</v>
      </c>
      <c r="K37" s="51" t="s">
        <v>616</v>
      </c>
      <c r="L37" s="52" t="s">
        <v>616</v>
      </c>
      <c r="M37" s="51" t="s">
        <v>616</v>
      </c>
      <c r="N37" s="52" t="s">
        <v>616</v>
      </c>
      <c r="O37" s="51" t="s">
        <v>616</v>
      </c>
      <c r="P37" s="52" t="s">
        <v>616</v>
      </c>
      <c r="Q37" s="51" t="s">
        <v>615</v>
      </c>
      <c r="R37" s="52" t="s">
        <v>614</v>
      </c>
      <c r="S37" s="51" t="s">
        <v>615</v>
      </c>
      <c r="T37" s="52" t="s">
        <v>614</v>
      </c>
      <c r="U37" s="51" t="s">
        <v>614</v>
      </c>
      <c r="V37" s="52" t="s">
        <v>614</v>
      </c>
      <c r="W37" s="51" t="s">
        <v>614</v>
      </c>
      <c r="X37" s="52" t="s">
        <v>614</v>
      </c>
      <c r="Y37" s="51" t="s">
        <v>614</v>
      </c>
      <c r="Z37" s="52" t="s">
        <v>614</v>
      </c>
      <c r="AA37" s="51" t="s">
        <v>614</v>
      </c>
      <c r="AB37" s="52" t="s">
        <v>614</v>
      </c>
      <c r="AC37" s="51" t="s">
        <v>614</v>
      </c>
      <c r="AD37" s="52" t="s">
        <v>614</v>
      </c>
      <c r="AE37" s="51" t="s">
        <v>614</v>
      </c>
      <c r="AF37" s="52" t="s">
        <v>614</v>
      </c>
      <c r="AG37" s="51" t="s">
        <v>614</v>
      </c>
      <c r="AH37" s="52" t="s">
        <v>614</v>
      </c>
      <c r="AI37" s="51" t="s">
        <v>614</v>
      </c>
      <c r="AJ37" s="52" t="s">
        <v>614</v>
      </c>
      <c r="AK37" s="51" t="s">
        <v>614</v>
      </c>
      <c r="AL37" s="52" t="s">
        <v>614</v>
      </c>
      <c r="AM37" s="51" t="s">
        <v>614</v>
      </c>
      <c r="AN37" s="52" t="s">
        <v>615</v>
      </c>
      <c r="AO37" s="51" t="s">
        <v>615</v>
      </c>
      <c r="AP37" s="51" t="s">
        <v>615</v>
      </c>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63"/>
      <c r="C38" s="668"/>
      <c r="D38" s="49" t="s">
        <v>26</v>
      </c>
      <c r="E38" s="51" t="s">
        <v>616</v>
      </c>
      <c r="F38" s="52" t="s">
        <v>616</v>
      </c>
      <c r="G38" s="51" t="s">
        <v>616</v>
      </c>
      <c r="H38" s="52" t="s">
        <v>616</v>
      </c>
      <c r="I38" s="51" t="s">
        <v>615</v>
      </c>
      <c r="J38" s="52" t="s">
        <v>616</v>
      </c>
      <c r="K38" s="51" t="s">
        <v>616</v>
      </c>
      <c r="L38" s="52" t="s">
        <v>616</v>
      </c>
      <c r="M38" s="51" t="s">
        <v>616</v>
      </c>
      <c r="N38" s="52" t="s">
        <v>616</v>
      </c>
      <c r="O38" s="51" t="s">
        <v>617</v>
      </c>
      <c r="P38" s="52" t="s">
        <v>616</v>
      </c>
      <c r="Q38" s="51" t="s">
        <v>616</v>
      </c>
      <c r="R38" s="52" t="s">
        <v>616</v>
      </c>
      <c r="S38" s="51" t="s">
        <v>616</v>
      </c>
      <c r="T38" s="52" t="s">
        <v>616</v>
      </c>
      <c r="U38" s="51" t="s">
        <v>616</v>
      </c>
      <c r="V38" s="52" t="s">
        <v>616</v>
      </c>
      <c r="W38" s="51" t="s">
        <v>616</v>
      </c>
      <c r="X38" s="52" t="s">
        <v>616</v>
      </c>
      <c r="Y38" s="51" t="s">
        <v>616</v>
      </c>
      <c r="Z38" s="52" t="s">
        <v>616</v>
      </c>
      <c r="AA38" s="51" t="s">
        <v>616</v>
      </c>
      <c r="AB38" s="52" t="s">
        <v>616</v>
      </c>
      <c r="AC38" s="51" t="s">
        <v>616</v>
      </c>
      <c r="AD38" s="52" t="s">
        <v>616</v>
      </c>
      <c r="AE38" s="51" t="s">
        <v>616</v>
      </c>
      <c r="AF38" s="52" t="s">
        <v>616</v>
      </c>
      <c r="AG38" s="51" t="s">
        <v>616</v>
      </c>
      <c r="AH38" s="52" t="s">
        <v>616</v>
      </c>
      <c r="AI38" s="51" t="s">
        <v>616</v>
      </c>
      <c r="AJ38" s="52" t="s">
        <v>616</v>
      </c>
      <c r="AK38" s="51" t="s">
        <v>616</v>
      </c>
      <c r="AL38" s="52" t="s">
        <v>616</v>
      </c>
      <c r="AM38" s="51" t="s">
        <v>616</v>
      </c>
      <c r="AN38" s="52" t="s">
        <v>616</v>
      </c>
      <c r="AO38" s="51" t="s">
        <v>616</v>
      </c>
      <c r="AP38" s="51" t="s">
        <v>616</v>
      </c>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65"/>
      <c r="C39" s="669"/>
      <c r="D39" s="274" t="s">
        <v>6</v>
      </c>
      <c r="E39" s="54" t="s">
        <v>618</v>
      </c>
      <c r="F39" s="331" t="s">
        <v>618</v>
      </c>
      <c r="G39" s="54" t="s">
        <v>618</v>
      </c>
      <c r="H39" s="331" t="s">
        <v>618</v>
      </c>
      <c r="I39" s="54" t="s">
        <v>618</v>
      </c>
      <c r="J39" s="331" t="s">
        <v>618</v>
      </c>
      <c r="K39" s="54" t="s">
        <v>618</v>
      </c>
      <c r="L39" s="331" t="s">
        <v>618</v>
      </c>
      <c r="M39" s="54" t="s">
        <v>618</v>
      </c>
      <c r="N39" s="331" t="s">
        <v>618</v>
      </c>
      <c r="O39" s="54" t="s">
        <v>618</v>
      </c>
      <c r="P39" s="331" t="s">
        <v>618</v>
      </c>
      <c r="Q39" s="54" t="s">
        <v>618</v>
      </c>
      <c r="R39" s="331" t="s">
        <v>618</v>
      </c>
      <c r="S39" s="54" t="s">
        <v>618</v>
      </c>
      <c r="T39" s="331" t="s">
        <v>618</v>
      </c>
      <c r="U39" s="54" t="s">
        <v>618</v>
      </c>
      <c r="V39" s="331" t="s">
        <v>618</v>
      </c>
      <c r="W39" s="54" t="s">
        <v>619</v>
      </c>
      <c r="X39" s="331" t="s">
        <v>618</v>
      </c>
      <c r="Y39" s="54" t="s">
        <v>618</v>
      </c>
      <c r="Z39" s="331" t="s">
        <v>618</v>
      </c>
      <c r="AA39" s="54" t="s">
        <v>618</v>
      </c>
      <c r="AB39" s="331" t="s">
        <v>618</v>
      </c>
      <c r="AC39" s="54" t="s">
        <v>618</v>
      </c>
      <c r="AD39" s="331" t="s">
        <v>618</v>
      </c>
      <c r="AE39" s="54" t="s">
        <v>618</v>
      </c>
      <c r="AF39" s="331" t="s">
        <v>618</v>
      </c>
      <c r="AG39" s="54" t="s">
        <v>618</v>
      </c>
      <c r="AH39" s="331" t="s">
        <v>618</v>
      </c>
      <c r="AI39" s="54" t="s">
        <v>618</v>
      </c>
      <c r="AJ39" s="331" t="s">
        <v>618</v>
      </c>
      <c r="AK39" s="54" t="s">
        <v>618</v>
      </c>
      <c r="AL39" s="331" t="s">
        <v>618</v>
      </c>
      <c r="AM39" s="54" t="s">
        <v>618</v>
      </c>
      <c r="AN39" s="331" t="s">
        <v>618</v>
      </c>
      <c r="AO39" s="54" t="s">
        <v>618</v>
      </c>
      <c r="AP39" s="54" t="s">
        <v>618</v>
      </c>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61" t="s">
        <v>16</v>
      </c>
      <c r="C40" s="667"/>
      <c r="D40" s="55" t="s">
        <v>324</v>
      </c>
      <c r="E40" s="57"/>
      <c r="F40" s="58"/>
      <c r="G40" s="57"/>
      <c r="H40" s="58"/>
      <c r="I40" s="57"/>
      <c r="J40" s="58"/>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63"/>
      <c r="C41" s="668"/>
      <c r="D41" s="59" t="s">
        <v>111</v>
      </c>
      <c r="E41" s="61"/>
      <c r="F41" s="62"/>
      <c r="G41" s="61"/>
      <c r="H41" s="62"/>
      <c r="I41" s="61"/>
      <c r="J41" s="62"/>
      <c r="K41" s="61"/>
      <c r="L41" s="62"/>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63"/>
      <c r="C42" s="668"/>
      <c r="D42" s="59" t="s">
        <v>57</v>
      </c>
      <c r="E42" s="62" t="s">
        <v>620</v>
      </c>
      <c r="F42" s="62" t="s">
        <v>620</v>
      </c>
      <c r="G42" s="62" t="s">
        <v>620</v>
      </c>
      <c r="H42" s="62" t="s">
        <v>620</v>
      </c>
      <c r="I42" s="62" t="s">
        <v>620</v>
      </c>
      <c r="J42" s="62" t="s">
        <v>620</v>
      </c>
      <c r="K42" s="62" t="s">
        <v>620</v>
      </c>
      <c r="L42" s="62" t="s">
        <v>620</v>
      </c>
      <c r="M42" s="62" t="s">
        <v>620</v>
      </c>
      <c r="N42" s="62" t="s">
        <v>620</v>
      </c>
      <c r="O42" s="62" t="s">
        <v>620</v>
      </c>
      <c r="P42" s="62" t="s">
        <v>620</v>
      </c>
      <c r="Q42" s="62" t="s">
        <v>620</v>
      </c>
      <c r="R42" s="62" t="s">
        <v>620</v>
      </c>
      <c r="S42" s="62" t="s">
        <v>620</v>
      </c>
      <c r="T42" s="62" t="s">
        <v>620</v>
      </c>
      <c r="U42" s="62" t="s">
        <v>620</v>
      </c>
      <c r="V42" s="62" t="s">
        <v>620</v>
      </c>
      <c r="W42" s="62" t="s">
        <v>620</v>
      </c>
      <c r="X42" s="62" t="s">
        <v>620</v>
      </c>
      <c r="Y42" s="62" t="s">
        <v>620</v>
      </c>
      <c r="Z42" s="62" t="s">
        <v>620</v>
      </c>
      <c r="AA42" s="62" t="s">
        <v>620</v>
      </c>
      <c r="AB42" s="62" t="s">
        <v>620</v>
      </c>
      <c r="AC42" s="62" t="s">
        <v>620</v>
      </c>
      <c r="AD42" s="62" t="s">
        <v>620</v>
      </c>
      <c r="AE42" s="62" t="s">
        <v>620</v>
      </c>
      <c r="AF42" s="62" t="s">
        <v>620</v>
      </c>
      <c r="AG42" s="61" t="s">
        <v>620</v>
      </c>
      <c r="AH42" s="62" t="s">
        <v>620</v>
      </c>
      <c r="AI42" s="61" t="s">
        <v>620</v>
      </c>
      <c r="AJ42" s="62" t="s">
        <v>620</v>
      </c>
      <c r="AK42" s="61" t="s">
        <v>620</v>
      </c>
      <c r="AL42" s="62" t="s">
        <v>620</v>
      </c>
      <c r="AM42" s="61" t="s">
        <v>620</v>
      </c>
      <c r="AN42" s="62" t="s">
        <v>620</v>
      </c>
      <c r="AO42" s="61" t="s">
        <v>620</v>
      </c>
      <c r="AP42" s="61" t="s">
        <v>620</v>
      </c>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63"/>
      <c r="C43" s="668"/>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63"/>
      <c r="C44" s="668"/>
      <c r="D44" s="59" t="s">
        <v>17</v>
      </c>
      <c r="E44" s="61" t="s">
        <v>621</v>
      </c>
      <c r="F44" s="61" t="s">
        <v>621</v>
      </c>
      <c r="G44" s="61" t="s">
        <v>621</v>
      </c>
      <c r="H44" s="61" t="s">
        <v>621</v>
      </c>
      <c r="I44" s="61" t="s">
        <v>621</v>
      </c>
      <c r="J44" s="61" t="s">
        <v>621</v>
      </c>
      <c r="K44" s="61" t="s">
        <v>621</v>
      </c>
      <c r="L44" s="61" t="s">
        <v>621</v>
      </c>
      <c r="M44" s="61" t="s">
        <v>621</v>
      </c>
      <c r="N44" s="61" t="s">
        <v>621</v>
      </c>
      <c r="O44" s="61" t="s">
        <v>621</v>
      </c>
      <c r="P44" s="61" t="s">
        <v>621</v>
      </c>
      <c r="Q44" s="61" t="s">
        <v>621</v>
      </c>
      <c r="R44" s="61" t="s">
        <v>621</v>
      </c>
      <c r="S44" s="61" t="s">
        <v>621</v>
      </c>
      <c r="T44" s="61" t="s">
        <v>621</v>
      </c>
      <c r="U44" s="61" t="s">
        <v>621</v>
      </c>
      <c r="V44" s="61" t="s">
        <v>621</v>
      </c>
      <c r="W44" s="61" t="s">
        <v>621</v>
      </c>
      <c r="X44" s="61" t="s">
        <v>621</v>
      </c>
      <c r="Y44" s="61" t="s">
        <v>621</v>
      </c>
      <c r="Z44" s="61" t="s">
        <v>621</v>
      </c>
      <c r="AA44" s="61" t="s">
        <v>621</v>
      </c>
      <c r="AB44" s="61" t="s">
        <v>621</v>
      </c>
      <c r="AC44" s="61" t="s">
        <v>621</v>
      </c>
      <c r="AD44" s="61" t="s">
        <v>621</v>
      </c>
      <c r="AE44" s="61" t="s">
        <v>621</v>
      </c>
      <c r="AF44" s="61" t="s">
        <v>621</v>
      </c>
      <c r="AG44" s="61" t="s">
        <v>621</v>
      </c>
      <c r="AH44" s="61" t="s">
        <v>621</v>
      </c>
      <c r="AI44" s="61" t="s">
        <v>621</v>
      </c>
      <c r="AJ44" s="61" t="s">
        <v>621</v>
      </c>
      <c r="AK44" s="61" t="s">
        <v>621</v>
      </c>
      <c r="AL44" s="61" t="s">
        <v>621</v>
      </c>
      <c r="AM44" s="61" t="s">
        <v>621</v>
      </c>
      <c r="AN44" s="62" t="s">
        <v>621</v>
      </c>
      <c r="AO44" s="61" t="s">
        <v>621</v>
      </c>
      <c r="AP44" s="61" t="s">
        <v>621</v>
      </c>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63"/>
      <c r="C45" s="668"/>
      <c r="D45" s="59" t="s">
        <v>7</v>
      </c>
      <c r="E45" s="61" t="s">
        <v>619</v>
      </c>
      <c r="F45" s="61" t="s">
        <v>619</v>
      </c>
      <c r="G45" s="61" t="s">
        <v>619</v>
      </c>
      <c r="H45" s="61" t="s">
        <v>619</v>
      </c>
      <c r="I45" s="61" t="s">
        <v>619</v>
      </c>
      <c r="J45" s="61" t="s">
        <v>619</v>
      </c>
      <c r="K45" s="61" t="s">
        <v>619</v>
      </c>
      <c r="L45" s="61" t="s">
        <v>619</v>
      </c>
      <c r="M45" s="61" t="s">
        <v>619</v>
      </c>
      <c r="N45" s="61" t="s">
        <v>619</v>
      </c>
      <c r="O45" s="61" t="s">
        <v>619</v>
      </c>
      <c r="P45" s="61" t="s">
        <v>619</v>
      </c>
      <c r="Q45" s="61" t="s">
        <v>619</v>
      </c>
      <c r="R45" s="61" t="s">
        <v>619</v>
      </c>
      <c r="S45" s="61" t="s">
        <v>619</v>
      </c>
      <c r="T45" s="61" t="s">
        <v>619</v>
      </c>
      <c r="U45" s="61" t="s">
        <v>619</v>
      </c>
      <c r="V45" s="61" t="s">
        <v>619</v>
      </c>
      <c r="W45" s="61" t="s">
        <v>619</v>
      </c>
      <c r="X45" s="61" t="s">
        <v>619</v>
      </c>
      <c r="Y45" s="61" t="s">
        <v>619</v>
      </c>
      <c r="Z45" s="61" t="s">
        <v>619</v>
      </c>
      <c r="AA45" s="61" t="s">
        <v>619</v>
      </c>
      <c r="AB45" s="61" t="s">
        <v>619</v>
      </c>
      <c r="AC45" s="61" t="s">
        <v>619</v>
      </c>
      <c r="AD45" s="61" t="s">
        <v>619</v>
      </c>
      <c r="AE45" s="61" t="s">
        <v>619</v>
      </c>
      <c r="AF45" s="61" t="s">
        <v>619</v>
      </c>
      <c r="AG45" s="61" t="s">
        <v>619</v>
      </c>
      <c r="AH45" s="61" t="s">
        <v>619</v>
      </c>
      <c r="AI45" s="61" t="s">
        <v>619</v>
      </c>
      <c r="AJ45" s="61" t="s">
        <v>619</v>
      </c>
      <c r="AK45" s="61" t="s">
        <v>619</v>
      </c>
      <c r="AL45" s="61" t="s">
        <v>619</v>
      </c>
      <c r="AM45" s="61" t="s">
        <v>619</v>
      </c>
      <c r="AN45" s="62" t="s">
        <v>619</v>
      </c>
      <c r="AO45" s="61" t="s">
        <v>619</v>
      </c>
      <c r="AP45" s="61" t="s">
        <v>619</v>
      </c>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63"/>
      <c r="C46" s="668"/>
      <c r="D46" s="59" t="s">
        <v>113</v>
      </c>
      <c r="E46" s="61">
        <v>30</v>
      </c>
      <c r="F46" s="61">
        <v>30</v>
      </c>
      <c r="G46" s="61">
        <v>30</v>
      </c>
      <c r="H46" s="61">
        <v>30</v>
      </c>
      <c r="I46" s="61">
        <v>29</v>
      </c>
      <c r="J46" s="61">
        <v>29</v>
      </c>
      <c r="K46" s="61">
        <v>29</v>
      </c>
      <c r="L46" s="61">
        <v>29</v>
      </c>
      <c r="M46" s="61">
        <v>30</v>
      </c>
      <c r="N46" s="61">
        <v>29</v>
      </c>
      <c r="O46" s="61">
        <v>30</v>
      </c>
      <c r="P46" s="61">
        <v>30</v>
      </c>
      <c r="Q46" s="61">
        <v>27</v>
      </c>
      <c r="R46" s="61">
        <v>27</v>
      </c>
      <c r="S46" s="61">
        <v>27</v>
      </c>
      <c r="T46" s="61">
        <v>1</v>
      </c>
      <c r="U46" s="61">
        <v>1</v>
      </c>
      <c r="V46" s="61">
        <v>29</v>
      </c>
      <c r="W46" s="61">
        <v>29</v>
      </c>
      <c r="X46" s="61">
        <v>27</v>
      </c>
      <c r="Y46" s="61">
        <v>27</v>
      </c>
      <c r="Z46" s="61">
        <v>1</v>
      </c>
      <c r="AA46" s="61">
        <v>27</v>
      </c>
      <c r="AB46" s="61">
        <v>27</v>
      </c>
      <c r="AC46" s="61">
        <v>27</v>
      </c>
      <c r="AD46" s="61">
        <v>27</v>
      </c>
      <c r="AE46" s="61">
        <v>1</v>
      </c>
      <c r="AF46" s="61">
        <v>1</v>
      </c>
      <c r="AG46" s="61">
        <v>1</v>
      </c>
      <c r="AH46" s="61">
        <v>1</v>
      </c>
      <c r="AI46" s="61">
        <v>1</v>
      </c>
      <c r="AJ46" s="61">
        <v>1</v>
      </c>
      <c r="AK46" s="61">
        <v>1</v>
      </c>
      <c r="AL46" s="61">
        <v>1</v>
      </c>
      <c r="AM46" s="61">
        <v>1</v>
      </c>
      <c r="AN46" s="62">
        <v>1</v>
      </c>
      <c r="AO46" s="61">
        <v>27</v>
      </c>
      <c r="AP46" s="61">
        <v>27</v>
      </c>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63"/>
      <c r="C47" s="668"/>
      <c r="D47" s="59" t="s">
        <v>18</v>
      </c>
      <c r="E47" s="61" t="s">
        <v>622</v>
      </c>
      <c r="F47" s="61" t="s">
        <v>622</v>
      </c>
      <c r="G47" s="61" t="s">
        <v>622</v>
      </c>
      <c r="H47" s="61" t="s">
        <v>622</v>
      </c>
      <c r="I47" s="61" t="s">
        <v>622</v>
      </c>
      <c r="J47" s="61" t="s">
        <v>622</v>
      </c>
      <c r="K47" s="61" t="s">
        <v>622</v>
      </c>
      <c r="L47" s="61" t="s">
        <v>622</v>
      </c>
      <c r="M47" s="61" t="s">
        <v>622</v>
      </c>
      <c r="N47" s="61" t="s">
        <v>622</v>
      </c>
      <c r="O47" s="61" t="s">
        <v>622</v>
      </c>
      <c r="P47" s="61" t="s">
        <v>622</v>
      </c>
      <c r="Q47" s="61" t="s">
        <v>622</v>
      </c>
      <c r="R47" s="61" t="s">
        <v>622</v>
      </c>
      <c r="S47" s="61" t="s">
        <v>622</v>
      </c>
      <c r="T47" s="61" t="s">
        <v>622</v>
      </c>
      <c r="U47" s="61" t="s">
        <v>622</v>
      </c>
      <c r="V47" s="61" t="s">
        <v>622</v>
      </c>
      <c r="W47" s="61" t="s">
        <v>622</v>
      </c>
      <c r="X47" s="61" t="s">
        <v>622</v>
      </c>
      <c r="Y47" s="61" t="s">
        <v>622</v>
      </c>
      <c r="Z47" s="61" t="s">
        <v>622</v>
      </c>
      <c r="AA47" s="61" t="s">
        <v>622</v>
      </c>
      <c r="AB47" s="61" t="s">
        <v>622</v>
      </c>
      <c r="AC47" s="61" t="s">
        <v>622</v>
      </c>
      <c r="AD47" s="61" t="s">
        <v>622</v>
      </c>
      <c r="AE47" s="61" t="s">
        <v>622</v>
      </c>
      <c r="AF47" s="61" t="s">
        <v>622</v>
      </c>
      <c r="AG47" s="61" t="s">
        <v>622</v>
      </c>
      <c r="AH47" s="61" t="s">
        <v>622</v>
      </c>
      <c r="AI47" s="61" t="s">
        <v>622</v>
      </c>
      <c r="AJ47" s="61" t="s">
        <v>622</v>
      </c>
      <c r="AK47" s="61" t="s">
        <v>622</v>
      </c>
      <c r="AL47" s="61" t="s">
        <v>622</v>
      </c>
      <c r="AM47" s="61" t="s">
        <v>622</v>
      </c>
      <c r="AN47" s="61" t="s">
        <v>622</v>
      </c>
      <c r="AO47" s="61" t="s">
        <v>622</v>
      </c>
      <c r="AP47" s="61" t="s">
        <v>622</v>
      </c>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63"/>
      <c r="C48" s="668"/>
      <c r="D48" s="63" t="s">
        <v>19</v>
      </c>
      <c r="E48" s="61" t="s">
        <v>623</v>
      </c>
      <c r="F48" s="61" t="s">
        <v>623</v>
      </c>
      <c r="G48" s="61" t="s">
        <v>623</v>
      </c>
      <c r="H48" s="61" t="s">
        <v>623</v>
      </c>
      <c r="I48" s="61" t="s">
        <v>623</v>
      </c>
      <c r="J48" s="61" t="s">
        <v>623</v>
      </c>
      <c r="K48" s="61" t="s">
        <v>623</v>
      </c>
      <c r="L48" s="61" t="s">
        <v>623</v>
      </c>
      <c r="M48" s="61" t="s">
        <v>623</v>
      </c>
      <c r="N48" s="61" t="s">
        <v>623</v>
      </c>
      <c r="O48" s="61" t="s">
        <v>624</v>
      </c>
      <c r="P48" s="61" t="s">
        <v>625</v>
      </c>
      <c r="Q48" s="61" t="s">
        <v>623</v>
      </c>
      <c r="R48" s="61" t="s">
        <v>623</v>
      </c>
      <c r="S48" s="61" t="s">
        <v>623</v>
      </c>
      <c r="T48" s="61" t="s">
        <v>619</v>
      </c>
      <c r="U48" s="61" t="s">
        <v>619</v>
      </c>
      <c r="V48" s="61" t="s">
        <v>623</v>
      </c>
      <c r="W48" s="61" t="s">
        <v>623</v>
      </c>
      <c r="X48" s="61" t="s">
        <v>619</v>
      </c>
      <c r="Y48" s="61" t="s">
        <v>619</v>
      </c>
      <c r="Z48" s="61" t="s">
        <v>619</v>
      </c>
      <c r="AA48" s="61" t="s">
        <v>619</v>
      </c>
      <c r="AB48" s="61" t="s">
        <v>619</v>
      </c>
      <c r="AC48" s="61" t="s">
        <v>619</v>
      </c>
      <c r="AD48" s="61" t="s">
        <v>619</v>
      </c>
      <c r="AE48" s="61" t="s">
        <v>619</v>
      </c>
      <c r="AF48" s="61" t="s">
        <v>619</v>
      </c>
      <c r="AG48" s="61" t="s">
        <v>619</v>
      </c>
      <c r="AH48" s="61" t="s">
        <v>619</v>
      </c>
      <c r="AI48" s="61" t="s">
        <v>619</v>
      </c>
      <c r="AJ48" s="61" t="s">
        <v>619</v>
      </c>
      <c r="AK48" s="61" t="s">
        <v>619</v>
      </c>
      <c r="AL48" s="61" t="s">
        <v>619</v>
      </c>
      <c r="AM48" s="61" t="s">
        <v>619</v>
      </c>
      <c r="AN48" s="61" t="s">
        <v>619</v>
      </c>
      <c r="AO48" s="61" t="s">
        <v>619</v>
      </c>
      <c r="AP48" s="61" t="s">
        <v>619</v>
      </c>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5"/>
      <c r="EE48" s="86"/>
    </row>
    <row r="49" spans="1:135" ht="18" customHeight="1" x14ac:dyDescent="0.25">
      <c r="B49" s="661" t="s">
        <v>115</v>
      </c>
      <c r="C49" s="667"/>
      <c r="D49" s="98" t="s">
        <v>114</v>
      </c>
      <c r="E49" s="293" t="s">
        <v>620</v>
      </c>
      <c r="F49" s="333" t="s">
        <v>620</v>
      </c>
      <c r="G49" s="293" t="s">
        <v>620</v>
      </c>
      <c r="H49" s="333" t="s">
        <v>620</v>
      </c>
      <c r="I49" s="293" t="s">
        <v>620</v>
      </c>
      <c r="J49" s="333" t="s">
        <v>620</v>
      </c>
      <c r="K49" s="293" t="s">
        <v>620</v>
      </c>
      <c r="L49" s="333" t="s">
        <v>620</v>
      </c>
      <c r="M49" s="293" t="s">
        <v>620</v>
      </c>
      <c r="N49" s="333" t="s">
        <v>620</v>
      </c>
      <c r="O49" s="293" t="s">
        <v>620</v>
      </c>
      <c r="P49" s="333" t="s">
        <v>620</v>
      </c>
      <c r="Q49" s="293" t="s">
        <v>620</v>
      </c>
      <c r="R49" s="333" t="s">
        <v>620</v>
      </c>
      <c r="S49" s="293" t="s">
        <v>620</v>
      </c>
      <c r="T49" s="333" t="s">
        <v>620</v>
      </c>
      <c r="U49" s="293" t="s">
        <v>620</v>
      </c>
      <c r="V49" s="333" t="s">
        <v>620</v>
      </c>
      <c r="W49" s="293" t="s">
        <v>620</v>
      </c>
      <c r="X49" s="333" t="s">
        <v>620</v>
      </c>
      <c r="Y49" s="293" t="s">
        <v>620</v>
      </c>
      <c r="Z49" s="333" t="s">
        <v>620</v>
      </c>
      <c r="AA49" s="293" t="s">
        <v>620</v>
      </c>
      <c r="AB49" s="333" t="s">
        <v>620</v>
      </c>
      <c r="AC49" s="293" t="s">
        <v>620</v>
      </c>
      <c r="AD49" s="333" t="s">
        <v>620</v>
      </c>
      <c r="AE49" s="293" t="s">
        <v>620</v>
      </c>
      <c r="AF49" s="333" t="s">
        <v>620</v>
      </c>
      <c r="AG49" s="293" t="s">
        <v>620</v>
      </c>
      <c r="AH49" s="333" t="s">
        <v>620</v>
      </c>
      <c r="AI49" s="293" t="s">
        <v>620</v>
      </c>
      <c r="AJ49" s="333" t="s">
        <v>620</v>
      </c>
      <c r="AK49" s="293" t="s">
        <v>620</v>
      </c>
      <c r="AL49" s="333" t="s">
        <v>620</v>
      </c>
      <c r="AM49" s="293" t="s">
        <v>620</v>
      </c>
      <c r="AN49" s="293" t="s">
        <v>620</v>
      </c>
      <c r="AO49" s="293" t="s">
        <v>620</v>
      </c>
      <c r="AP49" s="333" t="s">
        <v>620</v>
      </c>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6"/>
      <c r="EE49" s="8"/>
    </row>
    <row r="50" spans="1:135" ht="18" customHeight="1" x14ac:dyDescent="0.25">
      <c r="B50" s="663"/>
      <c r="C50" s="668"/>
      <c r="D50" s="37" t="s">
        <v>63</v>
      </c>
      <c r="E50" s="279">
        <v>100000</v>
      </c>
      <c r="F50" s="334">
        <v>100000</v>
      </c>
      <c r="G50" s="279">
        <v>100000</v>
      </c>
      <c r="H50" s="334">
        <v>100000</v>
      </c>
      <c r="I50" s="279">
        <v>100000</v>
      </c>
      <c r="J50" s="334">
        <v>100000</v>
      </c>
      <c r="K50" s="279">
        <v>100000</v>
      </c>
      <c r="L50" s="334">
        <v>100000</v>
      </c>
      <c r="M50" s="279">
        <v>100000</v>
      </c>
      <c r="N50" s="334">
        <v>100000</v>
      </c>
      <c r="O50" s="279">
        <v>100000</v>
      </c>
      <c r="P50" s="334">
        <v>200000</v>
      </c>
      <c r="Q50" s="279">
        <v>100000</v>
      </c>
      <c r="R50" s="334">
        <v>100000</v>
      </c>
      <c r="S50" s="279">
        <v>100000</v>
      </c>
      <c r="T50" s="334">
        <v>100000</v>
      </c>
      <c r="U50" s="279">
        <v>100000</v>
      </c>
      <c r="V50" s="334">
        <v>100000</v>
      </c>
      <c r="W50" s="279">
        <v>100000</v>
      </c>
      <c r="X50" s="334">
        <v>100000</v>
      </c>
      <c r="Y50" s="279">
        <v>100000</v>
      </c>
      <c r="Z50" s="334">
        <v>100000</v>
      </c>
      <c r="AA50" s="279">
        <v>100000</v>
      </c>
      <c r="AB50" s="334">
        <v>100000</v>
      </c>
      <c r="AC50" s="279">
        <v>100000</v>
      </c>
      <c r="AD50" s="334">
        <v>100000</v>
      </c>
      <c r="AE50" s="279">
        <v>100000</v>
      </c>
      <c r="AF50" s="334">
        <v>100000</v>
      </c>
      <c r="AG50" s="279">
        <v>100000</v>
      </c>
      <c r="AH50" s="334">
        <v>100000</v>
      </c>
      <c r="AI50" s="279">
        <v>100000</v>
      </c>
      <c r="AJ50" s="334">
        <v>100000</v>
      </c>
      <c r="AK50" s="279">
        <v>100000</v>
      </c>
      <c r="AL50" s="334">
        <v>100000</v>
      </c>
      <c r="AM50" s="279">
        <v>100000</v>
      </c>
      <c r="AN50" s="7">
        <v>100000</v>
      </c>
      <c r="AO50" s="7">
        <v>100000</v>
      </c>
      <c r="AP50" s="334">
        <v>100000</v>
      </c>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63"/>
      <c r="C51" s="668"/>
      <c r="D51" s="37" t="s">
        <v>34</v>
      </c>
      <c r="E51" s="279">
        <v>32700000</v>
      </c>
      <c r="F51" s="334">
        <v>30400000</v>
      </c>
      <c r="G51" s="279">
        <v>35500000</v>
      </c>
      <c r="H51" s="334">
        <v>3600000</v>
      </c>
      <c r="I51" s="279">
        <v>34800000</v>
      </c>
      <c r="J51" s="334">
        <v>32200000</v>
      </c>
      <c r="K51" s="279">
        <v>49640000</v>
      </c>
      <c r="L51" s="334">
        <v>32500000</v>
      </c>
      <c r="M51" s="279">
        <v>42900000</v>
      </c>
      <c r="N51" s="334">
        <v>49600000</v>
      </c>
      <c r="O51" s="279">
        <v>53644083</v>
      </c>
      <c r="P51" s="334">
        <v>43700000</v>
      </c>
      <c r="Q51" s="279">
        <v>25600000</v>
      </c>
      <c r="R51" s="334">
        <v>25400000</v>
      </c>
      <c r="S51" s="279">
        <v>25500000</v>
      </c>
      <c r="T51" s="334">
        <v>17600000</v>
      </c>
      <c r="U51" s="279">
        <v>20400000</v>
      </c>
      <c r="V51" s="334">
        <v>25550000</v>
      </c>
      <c r="W51" s="279">
        <v>34890000</v>
      </c>
      <c r="X51" s="334">
        <v>30000000</v>
      </c>
      <c r="Y51" s="279">
        <v>32100000</v>
      </c>
      <c r="Z51" s="334">
        <v>22500000</v>
      </c>
      <c r="AA51" s="279">
        <v>27200000</v>
      </c>
      <c r="AB51" s="334">
        <v>17100000</v>
      </c>
      <c r="AC51" s="279">
        <v>24000000</v>
      </c>
      <c r="AD51" s="334">
        <v>4800000</v>
      </c>
      <c r="AE51" s="279">
        <v>4800000</v>
      </c>
      <c r="AF51" s="334">
        <v>17600000</v>
      </c>
      <c r="AG51" s="279">
        <v>6500000</v>
      </c>
      <c r="AH51" s="334">
        <v>4500000</v>
      </c>
      <c r="AI51" s="279">
        <v>10900000</v>
      </c>
      <c r="AJ51" s="334">
        <v>3400000</v>
      </c>
      <c r="AK51" s="279">
        <v>1600000</v>
      </c>
      <c r="AL51" s="334">
        <v>1500000</v>
      </c>
      <c r="AM51" s="279">
        <v>5100000</v>
      </c>
      <c r="AN51" s="334">
        <v>7500000</v>
      </c>
      <c r="AO51" s="279">
        <v>1500000</v>
      </c>
      <c r="AP51" s="334">
        <v>3000000</v>
      </c>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63"/>
      <c r="C52" s="668"/>
      <c r="D52" s="37" t="s">
        <v>116</v>
      </c>
      <c r="E52" s="279"/>
      <c r="F52" s="334"/>
      <c r="G52" s="279"/>
      <c r="H52" s="334"/>
      <c r="I52" s="279"/>
      <c r="J52" s="334"/>
      <c r="K52" s="279"/>
      <c r="L52" s="334"/>
      <c r="M52" s="279"/>
      <c r="N52" s="334"/>
      <c r="O52" s="279"/>
      <c r="P52" s="334"/>
      <c r="Q52" s="279"/>
      <c r="R52" s="334"/>
      <c r="S52" s="279"/>
      <c r="T52" s="334"/>
      <c r="U52" s="279"/>
      <c r="V52" s="334"/>
      <c r="W52" s="279"/>
      <c r="X52" s="334"/>
      <c r="Y52" s="279"/>
      <c r="Z52" s="334"/>
      <c r="AA52" s="279"/>
      <c r="AB52" s="334"/>
      <c r="AC52" s="279"/>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63"/>
      <c r="C53" s="668"/>
      <c r="D53" s="37" t="s">
        <v>117</v>
      </c>
      <c r="E53" s="279"/>
      <c r="F53" s="334"/>
      <c r="G53" s="279"/>
      <c r="H53" s="334"/>
      <c r="I53" s="279"/>
      <c r="J53" s="334"/>
      <c r="K53" s="279"/>
      <c r="L53" s="334"/>
      <c r="M53" s="279"/>
      <c r="N53" s="334"/>
      <c r="O53" s="279"/>
      <c r="P53" s="334"/>
      <c r="Q53" s="279"/>
      <c r="R53" s="334"/>
      <c r="S53" s="279"/>
      <c r="T53" s="334"/>
      <c r="U53" s="279"/>
      <c r="V53" s="334"/>
      <c r="W53" s="279"/>
      <c r="X53" s="334"/>
      <c r="Y53" s="279"/>
      <c r="Z53" s="334"/>
      <c r="AA53" s="279"/>
      <c r="AB53" s="334"/>
      <c r="AC53" s="279"/>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63"/>
      <c r="C54" s="668"/>
      <c r="D54" s="37" t="s">
        <v>118</v>
      </c>
      <c r="E54" s="279"/>
      <c r="F54" s="334"/>
      <c r="G54" s="279"/>
      <c r="H54" s="334"/>
      <c r="I54" s="279"/>
      <c r="J54" s="334"/>
      <c r="K54" s="279"/>
      <c r="L54" s="334"/>
      <c r="M54" s="279"/>
      <c r="N54" s="334"/>
      <c r="O54" s="279"/>
      <c r="P54" s="334"/>
      <c r="Q54" s="279"/>
      <c r="R54" s="334"/>
      <c r="S54" s="279"/>
      <c r="T54" s="334"/>
      <c r="U54" s="279"/>
      <c r="V54" s="334"/>
      <c r="W54" s="279"/>
      <c r="X54" s="334"/>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63"/>
      <c r="C55" s="668"/>
      <c r="D55" s="37" t="s">
        <v>119</v>
      </c>
      <c r="E55" s="279">
        <v>1500000</v>
      </c>
      <c r="F55" s="279">
        <v>1500000</v>
      </c>
      <c r="G55" s="279">
        <v>1500000</v>
      </c>
      <c r="H55" s="279">
        <v>1500000</v>
      </c>
      <c r="I55" s="279">
        <v>1500000</v>
      </c>
      <c r="J55" s="279">
        <v>1500000</v>
      </c>
      <c r="K55" s="279">
        <v>1500000</v>
      </c>
      <c r="L55" s="279">
        <v>1500000</v>
      </c>
      <c r="M55" s="279">
        <v>1500000</v>
      </c>
      <c r="N55" s="279">
        <v>1500000</v>
      </c>
      <c r="O55" s="279">
        <v>1500000</v>
      </c>
      <c r="P55" s="279">
        <v>1500000</v>
      </c>
      <c r="Q55" s="279">
        <v>1500000</v>
      </c>
      <c r="R55" s="279">
        <v>1500000</v>
      </c>
      <c r="S55" s="279">
        <v>1500000</v>
      </c>
      <c r="T55" s="279">
        <v>1500000</v>
      </c>
      <c r="U55" s="279">
        <v>1500000</v>
      </c>
      <c r="V55" s="279">
        <v>1500000</v>
      </c>
      <c r="W55" s="279">
        <v>1500000</v>
      </c>
      <c r="X55" s="279">
        <v>1500000</v>
      </c>
      <c r="Y55" s="279">
        <v>1500000</v>
      </c>
      <c r="Z55" s="279">
        <v>1500000</v>
      </c>
      <c r="AA55" s="279">
        <v>1500000</v>
      </c>
      <c r="AB55" s="279">
        <v>1500000</v>
      </c>
      <c r="AC55" s="279">
        <v>1500000</v>
      </c>
      <c r="AD55" s="279">
        <v>1500000</v>
      </c>
      <c r="AE55" s="279"/>
      <c r="AF55" s="279">
        <v>1500000</v>
      </c>
      <c r="AG55" s="279">
        <v>1500000</v>
      </c>
      <c r="AH55" s="279">
        <v>1500000</v>
      </c>
      <c r="AI55" s="279">
        <v>1500000</v>
      </c>
      <c r="AJ55" s="279">
        <v>1500000</v>
      </c>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63"/>
      <c r="C56" s="668"/>
      <c r="D56" s="279" t="s">
        <v>120</v>
      </c>
      <c r="E56" s="279">
        <v>1500000</v>
      </c>
      <c r="F56" s="279">
        <v>1500000</v>
      </c>
      <c r="G56" s="279">
        <v>1500000</v>
      </c>
      <c r="H56" s="279">
        <v>1500000</v>
      </c>
      <c r="I56" s="279">
        <v>1500000</v>
      </c>
      <c r="J56" s="279">
        <v>1500000</v>
      </c>
      <c r="K56" s="279">
        <v>1500000</v>
      </c>
      <c r="L56" s="279">
        <v>1500000</v>
      </c>
      <c r="M56" s="279">
        <v>1500000</v>
      </c>
      <c r="N56" s="279">
        <v>1500000</v>
      </c>
      <c r="O56" s="279">
        <v>1500000</v>
      </c>
      <c r="P56" s="279">
        <v>1500000</v>
      </c>
      <c r="Q56" s="279">
        <v>1500000</v>
      </c>
      <c r="R56" s="279">
        <v>1500000</v>
      </c>
      <c r="S56" s="279">
        <v>1500000</v>
      </c>
      <c r="T56" s="279">
        <v>1500000</v>
      </c>
      <c r="U56" s="279">
        <v>1500000</v>
      </c>
      <c r="V56" s="279">
        <v>1500000</v>
      </c>
      <c r="W56" s="279">
        <v>1500000</v>
      </c>
      <c r="X56" s="279">
        <v>1500000</v>
      </c>
      <c r="Y56" s="279">
        <v>1500000</v>
      </c>
      <c r="Z56" s="279">
        <v>1500000</v>
      </c>
      <c r="AA56" s="279">
        <v>1500000</v>
      </c>
      <c r="AB56" s="279"/>
      <c r="AC56" s="279"/>
      <c r="AD56" s="279"/>
      <c r="AE56" s="279"/>
      <c r="AF56" s="279"/>
      <c r="AG56" s="279"/>
      <c r="AH56" s="279"/>
      <c r="AI56" s="279"/>
      <c r="AJ56" s="279"/>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63"/>
      <c r="C57" s="668"/>
      <c r="D57" s="37" t="s">
        <v>121</v>
      </c>
      <c r="E57" s="280">
        <f>E77+E76</f>
        <v>0</v>
      </c>
      <c r="F57" s="335">
        <f t="shared" ref="F57:BQ57" si="142">F77+F76</f>
        <v>0</v>
      </c>
      <c r="G57" s="280">
        <f t="shared" si="142"/>
        <v>0</v>
      </c>
      <c r="H57" s="335">
        <f t="shared" si="142"/>
        <v>0</v>
      </c>
      <c r="I57" s="280">
        <f t="shared" si="142"/>
        <v>0</v>
      </c>
      <c r="J57" s="335">
        <f t="shared" si="142"/>
        <v>0</v>
      </c>
      <c r="K57" s="280">
        <f t="shared" si="142"/>
        <v>5000000</v>
      </c>
      <c r="L57" s="335">
        <f t="shared" si="142"/>
        <v>0</v>
      </c>
      <c r="M57" s="280">
        <f t="shared" si="142"/>
        <v>0</v>
      </c>
      <c r="N57" s="335">
        <f t="shared" si="142"/>
        <v>6500000</v>
      </c>
      <c r="O57" s="280">
        <f t="shared" si="142"/>
        <v>7000000</v>
      </c>
      <c r="P57" s="335">
        <f t="shared" si="142"/>
        <v>7000000</v>
      </c>
      <c r="Q57" s="280">
        <f t="shared" si="142"/>
        <v>5500000</v>
      </c>
      <c r="R57" s="335">
        <f t="shared" si="142"/>
        <v>6000000</v>
      </c>
      <c r="S57" s="280">
        <f t="shared" si="142"/>
        <v>6000000</v>
      </c>
      <c r="T57" s="335">
        <f t="shared" si="142"/>
        <v>3500000</v>
      </c>
      <c r="U57" s="280">
        <f t="shared" si="142"/>
        <v>4100000</v>
      </c>
      <c r="V57" s="335">
        <f t="shared" si="142"/>
        <v>6000000</v>
      </c>
      <c r="W57" s="280">
        <f t="shared" si="142"/>
        <v>5200000</v>
      </c>
      <c r="X57" s="335">
        <f t="shared" si="142"/>
        <v>7100000</v>
      </c>
      <c r="Y57" s="280">
        <f t="shared" si="142"/>
        <v>6500000</v>
      </c>
      <c r="Z57" s="335">
        <f t="shared" si="142"/>
        <v>5150000</v>
      </c>
      <c r="AA57" s="280">
        <f t="shared" si="142"/>
        <v>3800000</v>
      </c>
      <c r="AB57" s="335">
        <f t="shared" si="142"/>
        <v>3000000</v>
      </c>
      <c r="AC57" s="280">
        <f t="shared" si="142"/>
        <v>6200000</v>
      </c>
      <c r="AD57" s="335">
        <f t="shared" si="142"/>
        <v>700000</v>
      </c>
      <c r="AE57" s="280">
        <f t="shared" si="142"/>
        <v>650000</v>
      </c>
      <c r="AF57" s="335">
        <f t="shared" si="142"/>
        <v>450000</v>
      </c>
      <c r="AG57" s="280">
        <f t="shared" si="142"/>
        <v>450000</v>
      </c>
      <c r="AH57" s="335">
        <f t="shared" si="142"/>
        <v>370000</v>
      </c>
      <c r="AI57" s="280">
        <f t="shared" si="142"/>
        <v>350000</v>
      </c>
      <c r="AJ57" s="335">
        <f t="shared" si="142"/>
        <v>250000</v>
      </c>
      <c r="AK57" s="280">
        <f t="shared" si="142"/>
        <v>110000</v>
      </c>
      <c r="AL57" s="335">
        <f t="shared" si="142"/>
        <v>100000</v>
      </c>
      <c r="AM57" s="280">
        <f t="shared" si="142"/>
        <v>110000</v>
      </c>
      <c r="AN57" s="335">
        <f t="shared" si="142"/>
        <v>120000</v>
      </c>
      <c r="AO57" s="280">
        <v>0</v>
      </c>
      <c r="AP57" s="335">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63"/>
      <c r="C58" s="668"/>
      <c r="D58" s="37" t="s">
        <v>122</v>
      </c>
      <c r="E58" s="280">
        <f>E92+E105+E118</f>
        <v>0</v>
      </c>
      <c r="F58" s="280">
        <f t="shared" ref="F58:BQ58" si="145">F92+F105+F118</f>
        <v>0</v>
      </c>
      <c r="G58" s="280">
        <f t="shared" si="145"/>
        <v>0</v>
      </c>
      <c r="H58" s="280">
        <f t="shared" si="145"/>
        <v>0</v>
      </c>
      <c r="I58" s="280">
        <f t="shared" si="145"/>
        <v>0</v>
      </c>
      <c r="J58" s="280">
        <f t="shared" si="145"/>
        <v>0</v>
      </c>
      <c r="K58" s="280">
        <f t="shared" si="145"/>
        <v>5000000</v>
      </c>
      <c r="L58" s="280">
        <f t="shared" si="145"/>
        <v>0</v>
      </c>
      <c r="M58" s="280">
        <f t="shared" si="145"/>
        <v>0</v>
      </c>
      <c r="N58" s="280">
        <f t="shared" si="145"/>
        <v>8000000</v>
      </c>
      <c r="O58" s="280">
        <f t="shared" si="145"/>
        <v>0</v>
      </c>
      <c r="P58" s="280">
        <f t="shared" si="145"/>
        <v>0</v>
      </c>
      <c r="Q58" s="280">
        <f t="shared" si="145"/>
        <v>0</v>
      </c>
      <c r="R58" s="280">
        <f t="shared" si="145"/>
        <v>0</v>
      </c>
      <c r="S58" s="280">
        <f t="shared" si="145"/>
        <v>0</v>
      </c>
      <c r="T58" s="280">
        <f t="shared" si="145"/>
        <v>0</v>
      </c>
      <c r="U58" s="280">
        <f t="shared" si="145"/>
        <v>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63"/>
      <c r="C59" s="668"/>
      <c r="D59" s="37" t="s">
        <v>61</v>
      </c>
      <c r="E59" s="279">
        <v>1200000</v>
      </c>
      <c r="F59" s="334">
        <v>1200000</v>
      </c>
      <c r="G59" s="279">
        <v>1200000</v>
      </c>
      <c r="H59" s="334">
        <v>1200000</v>
      </c>
      <c r="I59" s="279">
        <v>1200000</v>
      </c>
      <c r="J59" s="334">
        <v>1200000</v>
      </c>
      <c r="K59" s="279">
        <v>1200000</v>
      </c>
      <c r="L59" s="334">
        <v>1200000</v>
      </c>
      <c r="M59" s="279">
        <v>1200000</v>
      </c>
      <c r="N59" s="334">
        <v>1200000</v>
      </c>
      <c r="O59" s="279">
        <v>1200000</v>
      </c>
      <c r="P59" s="334">
        <v>1200000</v>
      </c>
      <c r="Q59" s="279">
        <v>1200000</v>
      </c>
      <c r="R59" s="334">
        <v>1200000</v>
      </c>
      <c r="S59" s="279">
        <v>1200000</v>
      </c>
      <c r="T59" s="334">
        <v>100000</v>
      </c>
      <c r="U59" s="279">
        <v>100000</v>
      </c>
      <c r="V59" s="334">
        <v>1200000</v>
      </c>
      <c r="W59" s="279">
        <v>1200000</v>
      </c>
      <c r="X59" s="334">
        <v>1200000</v>
      </c>
      <c r="Y59" s="279">
        <v>100000</v>
      </c>
      <c r="Z59" s="334">
        <v>100000</v>
      </c>
      <c r="AA59" s="279">
        <v>100000</v>
      </c>
      <c r="AB59" s="334">
        <v>100000</v>
      </c>
      <c r="AC59" s="279">
        <v>100000</v>
      </c>
      <c r="AD59" s="334">
        <v>100000</v>
      </c>
      <c r="AE59" s="279">
        <v>100000</v>
      </c>
      <c r="AF59" s="334">
        <v>100000</v>
      </c>
      <c r="AG59" s="279">
        <v>100000</v>
      </c>
      <c r="AH59" s="334">
        <v>100000</v>
      </c>
      <c r="AI59" s="279">
        <v>100000</v>
      </c>
      <c r="AJ59" s="334">
        <v>0</v>
      </c>
      <c r="AK59" s="279">
        <v>0</v>
      </c>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63"/>
      <c r="C60" s="668"/>
      <c r="D60" s="38" t="s">
        <v>39</v>
      </c>
      <c r="E60" s="281">
        <f t="shared" ref="E60:BM60" si="148">E52+E59+E54+E57+E58</f>
        <v>1200000</v>
      </c>
      <c r="F60" s="336">
        <f t="shared" si="148"/>
        <v>1200000</v>
      </c>
      <c r="G60" s="281">
        <f t="shared" si="148"/>
        <v>1200000</v>
      </c>
      <c r="H60" s="336">
        <f t="shared" si="148"/>
        <v>1200000</v>
      </c>
      <c r="I60" s="281">
        <f t="shared" si="148"/>
        <v>1200000</v>
      </c>
      <c r="J60" s="336">
        <f t="shared" si="148"/>
        <v>1200000</v>
      </c>
      <c r="K60" s="281">
        <f t="shared" si="148"/>
        <v>11200000</v>
      </c>
      <c r="L60" s="336">
        <f t="shared" si="148"/>
        <v>1200000</v>
      </c>
      <c r="M60" s="281">
        <f t="shared" si="148"/>
        <v>1200000</v>
      </c>
      <c r="N60" s="336">
        <f t="shared" si="148"/>
        <v>15700000</v>
      </c>
      <c r="O60" s="281">
        <f t="shared" si="148"/>
        <v>8200000</v>
      </c>
      <c r="P60" s="336">
        <f t="shared" si="148"/>
        <v>8200000</v>
      </c>
      <c r="Q60" s="281">
        <f t="shared" si="148"/>
        <v>6700000</v>
      </c>
      <c r="R60" s="336">
        <f t="shared" si="148"/>
        <v>7200000</v>
      </c>
      <c r="S60" s="281">
        <f t="shared" si="148"/>
        <v>7200000</v>
      </c>
      <c r="T60" s="336">
        <f t="shared" si="148"/>
        <v>3600000</v>
      </c>
      <c r="U60" s="281">
        <f t="shared" si="148"/>
        <v>4200000</v>
      </c>
      <c r="V60" s="336">
        <f t="shared" si="148"/>
        <v>7200000</v>
      </c>
      <c r="W60" s="281">
        <f t="shared" si="148"/>
        <v>6400000</v>
      </c>
      <c r="X60" s="336">
        <f t="shared" si="148"/>
        <v>8300000</v>
      </c>
      <c r="Y60" s="281">
        <f t="shared" si="148"/>
        <v>6600000</v>
      </c>
      <c r="Z60" s="336">
        <f t="shared" si="148"/>
        <v>5250000</v>
      </c>
      <c r="AA60" s="281">
        <f t="shared" si="148"/>
        <v>3900000</v>
      </c>
      <c r="AB60" s="336">
        <f t="shared" si="148"/>
        <v>3100000</v>
      </c>
      <c r="AC60" s="281">
        <f t="shared" si="148"/>
        <v>6300000</v>
      </c>
      <c r="AD60" s="336">
        <f t="shared" si="148"/>
        <v>800000</v>
      </c>
      <c r="AE60" s="281">
        <f t="shared" si="148"/>
        <v>750000</v>
      </c>
      <c r="AF60" s="336">
        <f t="shared" si="148"/>
        <v>550000</v>
      </c>
      <c r="AG60" s="281">
        <f t="shared" si="148"/>
        <v>550000</v>
      </c>
      <c r="AH60" s="336">
        <f t="shared" si="148"/>
        <v>470000</v>
      </c>
      <c r="AI60" s="281">
        <f t="shared" si="148"/>
        <v>450000</v>
      </c>
      <c r="AJ60" s="336">
        <f t="shared" si="148"/>
        <v>250000</v>
      </c>
      <c r="AK60" s="281">
        <f t="shared" si="148"/>
        <v>110000</v>
      </c>
      <c r="AL60" s="336">
        <f t="shared" si="148"/>
        <v>100000</v>
      </c>
      <c r="AM60" s="281">
        <f t="shared" si="148"/>
        <v>110000</v>
      </c>
      <c r="AN60" s="336">
        <f t="shared" si="148"/>
        <v>120000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63"/>
      <c r="C61" s="668"/>
      <c r="D61" s="37" t="s">
        <v>123</v>
      </c>
      <c r="E61" s="278"/>
      <c r="F61" s="337"/>
      <c r="G61" s="278"/>
      <c r="H61" s="337"/>
      <c r="I61" s="278"/>
      <c r="J61" s="337"/>
      <c r="K61" s="278"/>
      <c r="L61" s="337"/>
      <c r="M61" s="278"/>
      <c r="N61" s="337"/>
      <c r="O61" s="278"/>
      <c r="P61" s="337"/>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63"/>
      <c r="C62" s="668"/>
      <c r="D62" s="103" t="s">
        <v>124</v>
      </c>
      <c r="E62" s="281">
        <f t="shared" ref="E62:BM62" si="151">E51+E60-E61</f>
        <v>33900000</v>
      </c>
      <c r="F62" s="336">
        <f t="shared" si="151"/>
        <v>31600000</v>
      </c>
      <c r="G62" s="281">
        <f t="shared" si="151"/>
        <v>36700000</v>
      </c>
      <c r="H62" s="336">
        <f t="shared" si="151"/>
        <v>4800000</v>
      </c>
      <c r="I62" s="281">
        <f t="shared" si="151"/>
        <v>36000000</v>
      </c>
      <c r="J62" s="336">
        <f t="shared" si="151"/>
        <v>33400000</v>
      </c>
      <c r="K62" s="281">
        <f t="shared" si="151"/>
        <v>60840000</v>
      </c>
      <c r="L62" s="336">
        <f t="shared" si="151"/>
        <v>33700000</v>
      </c>
      <c r="M62" s="281">
        <f t="shared" si="151"/>
        <v>44100000</v>
      </c>
      <c r="N62" s="336">
        <f t="shared" si="151"/>
        <v>65300000</v>
      </c>
      <c r="O62" s="281">
        <f t="shared" si="151"/>
        <v>61844083</v>
      </c>
      <c r="P62" s="336">
        <f t="shared" si="151"/>
        <v>51900000</v>
      </c>
      <c r="Q62" s="281">
        <f t="shared" si="151"/>
        <v>32300000</v>
      </c>
      <c r="R62" s="336">
        <f t="shared" si="151"/>
        <v>32600000</v>
      </c>
      <c r="S62" s="281">
        <f t="shared" si="151"/>
        <v>32700000</v>
      </c>
      <c r="T62" s="336">
        <f t="shared" si="151"/>
        <v>21200000</v>
      </c>
      <c r="U62" s="281">
        <f t="shared" si="151"/>
        <v>24600000</v>
      </c>
      <c r="V62" s="336">
        <f t="shared" si="151"/>
        <v>32750000</v>
      </c>
      <c r="W62" s="281">
        <f t="shared" si="151"/>
        <v>41290000</v>
      </c>
      <c r="X62" s="336">
        <f t="shared" si="151"/>
        <v>38300000</v>
      </c>
      <c r="Y62" s="281">
        <f t="shared" si="151"/>
        <v>38700000</v>
      </c>
      <c r="Z62" s="336">
        <f t="shared" si="151"/>
        <v>27750000</v>
      </c>
      <c r="AA62" s="281">
        <f t="shared" si="151"/>
        <v>31100000</v>
      </c>
      <c r="AB62" s="336">
        <f t="shared" si="151"/>
        <v>20200000</v>
      </c>
      <c r="AC62" s="281">
        <f t="shared" si="151"/>
        <v>30300000</v>
      </c>
      <c r="AD62" s="336">
        <f t="shared" si="151"/>
        <v>5600000</v>
      </c>
      <c r="AE62" s="281">
        <f t="shared" si="151"/>
        <v>5550000</v>
      </c>
      <c r="AF62" s="336">
        <f t="shared" si="151"/>
        <v>18150000</v>
      </c>
      <c r="AG62" s="281">
        <f t="shared" si="151"/>
        <v>7050000</v>
      </c>
      <c r="AH62" s="336">
        <f t="shared" si="151"/>
        <v>4970000</v>
      </c>
      <c r="AI62" s="281">
        <f t="shared" si="151"/>
        <v>11350000</v>
      </c>
      <c r="AJ62" s="336">
        <f t="shared" si="151"/>
        <v>3650000</v>
      </c>
      <c r="AK62" s="281">
        <f t="shared" si="151"/>
        <v>1710000</v>
      </c>
      <c r="AL62" s="336">
        <f t="shared" si="151"/>
        <v>1600000</v>
      </c>
      <c r="AM62" s="281">
        <f t="shared" si="151"/>
        <v>5210000</v>
      </c>
      <c r="AN62" s="336" t="e">
        <f>#REF!+AN60-AN61</f>
        <v>#REF!</v>
      </c>
      <c r="AO62" s="281" t="e">
        <f>#REF!+AO60-AO61</f>
        <v>#REF!</v>
      </c>
      <c r="AP62" s="336">
        <f t="shared" si="151"/>
        <v>3000000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63"/>
      <c r="C63" s="668"/>
      <c r="D63" s="38" t="s">
        <v>125</v>
      </c>
      <c r="E63" s="278">
        <v>0</v>
      </c>
      <c r="F63" s="337">
        <v>0</v>
      </c>
      <c r="G63" s="278">
        <v>0</v>
      </c>
      <c r="H63" s="337">
        <v>0</v>
      </c>
      <c r="I63" s="278">
        <v>0</v>
      </c>
      <c r="J63" s="337">
        <v>0</v>
      </c>
      <c r="K63" s="278">
        <v>0</v>
      </c>
      <c r="L63" s="337">
        <v>0</v>
      </c>
      <c r="M63" s="278">
        <v>0</v>
      </c>
      <c r="N63" s="337">
        <v>0</v>
      </c>
      <c r="O63" s="278">
        <v>0</v>
      </c>
      <c r="P63" s="337">
        <v>0</v>
      </c>
      <c r="Q63" s="278">
        <v>0</v>
      </c>
      <c r="R63" s="337">
        <v>0</v>
      </c>
      <c r="S63" s="278">
        <v>0</v>
      </c>
      <c r="T63" s="337">
        <v>0</v>
      </c>
      <c r="U63" s="278">
        <v>0</v>
      </c>
      <c r="V63" s="337">
        <v>0</v>
      </c>
      <c r="W63" s="278"/>
      <c r="X63" s="337">
        <v>0</v>
      </c>
      <c r="Y63" s="278">
        <v>0</v>
      </c>
      <c r="Z63" s="337">
        <v>0</v>
      </c>
      <c r="AA63" s="278">
        <v>0</v>
      </c>
      <c r="AB63" s="337">
        <v>0</v>
      </c>
      <c r="AC63" s="278">
        <v>0</v>
      </c>
      <c r="AD63" s="337">
        <v>0</v>
      </c>
      <c r="AE63" s="278">
        <v>0</v>
      </c>
      <c r="AF63" s="337">
        <v>0</v>
      </c>
      <c r="AG63" s="278">
        <v>0</v>
      </c>
      <c r="AH63" s="337">
        <v>0</v>
      </c>
      <c r="AI63" s="278">
        <v>0</v>
      </c>
      <c r="AJ63" s="337">
        <v>0</v>
      </c>
      <c r="AK63" s="278">
        <v>0</v>
      </c>
      <c r="AL63" s="337">
        <v>0</v>
      </c>
      <c r="AM63" s="278">
        <v>0</v>
      </c>
      <c r="AN63" s="337">
        <v>0</v>
      </c>
      <c r="AO63" s="278">
        <v>1500000</v>
      </c>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63"/>
      <c r="C64" s="668"/>
      <c r="D64" s="37" t="s">
        <v>13</v>
      </c>
      <c r="E64" s="602" t="s">
        <v>649</v>
      </c>
      <c r="F64" s="603">
        <v>33859</v>
      </c>
      <c r="G64" s="603">
        <v>33859</v>
      </c>
      <c r="H64" s="603">
        <v>33859</v>
      </c>
      <c r="I64" s="603">
        <v>33859</v>
      </c>
      <c r="J64" s="603">
        <v>33859</v>
      </c>
      <c r="K64" s="603">
        <v>33859</v>
      </c>
      <c r="L64" s="603">
        <v>33859</v>
      </c>
      <c r="M64" s="603">
        <v>33859</v>
      </c>
      <c r="N64" s="603">
        <v>33859</v>
      </c>
      <c r="O64" s="603">
        <v>34055</v>
      </c>
      <c r="P64" s="603">
        <v>34055</v>
      </c>
      <c r="Q64" s="603">
        <v>34298</v>
      </c>
      <c r="R64" s="604" t="s">
        <v>650</v>
      </c>
      <c r="S64" s="604" t="s">
        <v>651</v>
      </c>
      <c r="T64" s="604" t="s">
        <v>650</v>
      </c>
      <c r="U64" s="604" t="s">
        <v>650</v>
      </c>
      <c r="V64" s="603">
        <v>34298</v>
      </c>
      <c r="W64" s="603">
        <v>34298</v>
      </c>
      <c r="X64" s="604" t="s">
        <v>651</v>
      </c>
      <c r="Y64" s="604" t="s">
        <v>651</v>
      </c>
      <c r="Z64" s="604" t="s">
        <v>652</v>
      </c>
      <c r="AA64" s="604" t="s">
        <v>652</v>
      </c>
      <c r="AB64" s="104" t="s">
        <v>648</v>
      </c>
      <c r="AC64" s="104" t="s">
        <v>648</v>
      </c>
      <c r="AD64" s="104" t="s">
        <v>648</v>
      </c>
      <c r="AE64" s="104" t="s">
        <v>648</v>
      </c>
      <c r="AF64" s="104" t="s">
        <v>648</v>
      </c>
      <c r="AG64" s="104" t="s">
        <v>648</v>
      </c>
      <c r="AH64" s="104" t="s">
        <v>648</v>
      </c>
      <c r="AI64" s="104" t="s">
        <v>648</v>
      </c>
      <c r="AJ64" s="338" t="s">
        <v>648</v>
      </c>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7"/>
      <c r="EE64" s="8"/>
    </row>
    <row r="65" spans="2:135" ht="18.75" customHeight="1" x14ac:dyDescent="0.25">
      <c r="B65" s="663"/>
      <c r="C65" s="668"/>
      <c r="D65" s="37" t="s">
        <v>12</v>
      </c>
      <c r="E65" s="602">
        <v>34055</v>
      </c>
      <c r="F65" s="602">
        <v>34055</v>
      </c>
      <c r="G65" s="602">
        <v>34055</v>
      </c>
      <c r="H65" s="602">
        <v>34055</v>
      </c>
      <c r="I65" s="602">
        <v>34055</v>
      </c>
      <c r="J65" s="602">
        <v>34055</v>
      </c>
      <c r="K65" s="602">
        <v>34055</v>
      </c>
      <c r="L65" s="602">
        <v>34055</v>
      </c>
      <c r="M65" s="602">
        <v>34055</v>
      </c>
      <c r="N65" s="602">
        <v>34055</v>
      </c>
      <c r="O65" s="603">
        <v>34298</v>
      </c>
      <c r="P65" s="603">
        <v>34298</v>
      </c>
      <c r="Q65" s="604" t="s">
        <v>651</v>
      </c>
      <c r="R65" s="604" t="s">
        <v>652</v>
      </c>
      <c r="S65" s="604" t="s">
        <v>650</v>
      </c>
      <c r="T65" s="604" t="s">
        <v>652</v>
      </c>
      <c r="U65" s="604" t="s">
        <v>652</v>
      </c>
      <c r="V65" s="604" t="s">
        <v>651</v>
      </c>
      <c r="W65" s="604" t="s">
        <v>651</v>
      </c>
      <c r="X65" s="604" t="s">
        <v>650</v>
      </c>
      <c r="Y65" s="604" t="s">
        <v>650</v>
      </c>
      <c r="Z65" s="604" t="s">
        <v>653</v>
      </c>
      <c r="AA65" s="604" t="s">
        <v>653</v>
      </c>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7"/>
      <c r="EE65" s="8"/>
    </row>
    <row r="66" spans="2:135" ht="18" customHeight="1" x14ac:dyDescent="0.25">
      <c r="B66" s="663"/>
      <c r="C66" s="668"/>
      <c r="D66" s="37" t="s">
        <v>126</v>
      </c>
      <c r="E66" s="278">
        <v>1200000</v>
      </c>
      <c r="F66" s="337">
        <v>1200000</v>
      </c>
      <c r="G66" s="278">
        <v>1800000</v>
      </c>
      <c r="H66" s="337">
        <v>2500000</v>
      </c>
      <c r="I66" s="278">
        <v>1500000</v>
      </c>
      <c r="J66" s="337">
        <v>1500000</v>
      </c>
      <c r="K66" s="278">
        <v>1500000</v>
      </c>
      <c r="L66" s="337">
        <v>1500000</v>
      </c>
      <c r="M66" s="278">
        <v>2000000</v>
      </c>
      <c r="N66" s="337">
        <v>500000</v>
      </c>
      <c r="O66" s="278">
        <v>3000000</v>
      </c>
      <c r="P66" s="337">
        <v>2000000</v>
      </c>
      <c r="Q66" s="278">
        <v>1500000</v>
      </c>
      <c r="R66" s="337">
        <v>1500000</v>
      </c>
      <c r="S66" s="278">
        <v>1500000</v>
      </c>
      <c r="T66" s="337">
        <v>1200000</v>
      </c>
      <c r="U66" s="278">
        <v>500000</v>
      </c>
      <c r="V66" s="337">
        <v>1500000</v>
      </c>
      <c r="W66" s="278">
        <v>1500000</v>
      </c>
      <c r="X66" s="337">
        <v>700000</v>
      </c>
      <c r="Y66" s="278">
        <v>500000</v>
      </c>
      <c r="Z66" s="337">
        <v>500000</v>
      </c>
      <c r="AA66" s="278">
        <v>200000</v>
      </c>
      <c r="AB66" s="337">
        <v>1500000</v>
      </c>
      <c r="AC66" s="278">
        <v>7500000</v>
      </c>
      <c r="AD66" s="337">
        <v>1500000</v>
      </c>
      <c r="AE66" s="278">
        <v>1500000</v>
      </c>
      <c r="AF66" s="337"/>
      <c r="AG66" s="278"/>
      <c r="AH66" s="337"/>
      <c r="AI66" s="278">
        <v>5900000</v>
      </c>
      <c r="AJ66" s="337">
        <v>3400000</v>
      </c>
      <c r="AK66" s="278">
        <v>1600000</v>
      </c>
      <c r="AL66" s="337">
        <v>1500000</v>
      </c>
      <c r="AM66" s="278">
        <v>1800000</v>
      </c>
      <c r="AN66" s="337">
        <v>1500000</v>
      </c>
      <c r="AO66" s="278">
        <v>4500000</v>
      </c>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63"/>
      <c r="C67" s="668"/>
      <c r="D67" s="37" t="s">
        <v>234</v>
      </c>
      <c r="E67" s="278">
        <v>75500000</v>
      </c>
      <c r="F67" s="337">
        <v>82000000</v>
      </c>
      <c r="G67" s="278">
        <v>56000000</v>
      </c>
      <c r="H67" s="337">
        <v>48000000</v>
      </c>
      <c r="I67" s="278">
        <v>114790000</v>
      </c>
      <c r="J67" s="337">
        <v>70000000</v>
      </c>
      <c r="K67" s="278">
        <v>7300000</v>
      </c>
      <c r="L67" s="337">
        <v>75400000</v>
      </c>
      <c r="M67" s="278">
        <v>28000000</v>
      </c>
      <c r="N67" s="337">
        <v>185530000</v>
      </c>
      <c r="O67" s="278">
        <v>5039083</v>
      </c>
      <c r="P67" s="337">
        <v>143500000</v>
      </c>
      <c r="Q67" s="278">
        <v>12000000</v>
      </c>
      <c r="R67" s="337">
        <v>35597300</v>
      </c>
      <c r="S67" s="278">
        <v>43461960</v>
      </c>
      <c r="T67" s="337">
        <v>113200000</v>
      </c>
      <c r="U67" s="278">
        <v>12500000</v>
      </c>
      <c r="V67" s="337">
        <v>45000000</v>
      </c>
      <c r="W67" s="278">
        <v>52000000</v>
      </c>
      <c r="X67" s="337">
        <v>45000000</v>
      </c>
      <c r="Y67" s="278">
        <v>2792064</v>
      </c>
      <c r="Z67" s="337">
        <v>12000000</v>
      </c>
      <c r="AA67" s="278">
        <v>5500000</v>
      </c>
      <c r="AB67" s="337"/>
      <c r="AC67" s="278"/>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63"/>
      <c r="C68" s="668"/>
      <c r="D68" s="37" t="s">
        <v>235</v>
      </c>
      <c r="E68" s="278">
        <v>25</v>
      </c>
      <c r="F68" s="337">
        <v>22</v>
      </c>
      <c r="G68" s="278">
        <v>24</v>
      </c>
      <c r="H68" s="337">
        <v>24</v>
      </c>
      <c r="I68" s="278">
        <v>26</v>
      </c>
      <c r="J68" s="337">
        <v>24</v>
      </c>
      <c r="K68" s="278">
        <v>31</v>
      </c>
      <c r="L68" s="337">
        <v>31</v>
      </c>
      <c r="M68" s="278">
        <v>31</v>
      </c>
      <c r="N68" s="337">
        <v>38</v>
      </c>
      <c r="O68" s="278">
        <v>37</v>
      </c>
      <c r="P68" s="337">
        <v>37</v>
      </c>
      <c r="Q68" s="278">
        <v>26</v>
      </c>
      <c r="R68" s="337">
        <v>28</v>
      </c>
      <c r="S68" s="278">
        <v>20</v>
      </c>
      <c r="T68" s="337">
        <v>11</v>
      </c>
      <c r="U68" s="278">
        <v>11</v>
      </c>
      <c r="V68" s="337">
        <v>20</v>
      </c>
      <c r="W68" s="278">
        <v>20</v>
      </c>
      <c r="X68" s="337">
        <v>25</v>
      </c>
      <c r="Y68" s="278">
        <v>28</v>
      </c>
      <c r="Z68" s="337">
        <v>15</v>
      </c>
      <c r="AA68" s="278">
        <v>16</v>
      </c>
      <c r="AB68" s="337">
        <v>6</v>
      </c>
      <c r="AC68" s="278">
        <v>18</v>
      </c>
      <c r="AD68" s="337">
        <v>6</v>
      </c>
      <c r="AE68" s="278">
        <v>6</v>
      </c>
      <c r="AF68" s="337">
        <v>12</v>
      </c>
      <c r="AG68" s="278">
        <v>6</v>
      </c>
      <c r="AH68" s="337">
        <v>5</v>
      </c>
      <c r="AI68" s="278">
        <v>4</v>
      </c>
      <c r="AJ68" s="337">
        <v>4</v>
      </c>
      <c r="AK68" s="278">
        <v>2</v>
      </c>
      <c r="AL68" s="337">
        <v>2</v>
      </c>
      <c r="AM68" s="278">
        <v>2</v>
      </c>
      <c r="AN68" s="337">
        <v>2</v>
      </c>
      <c r="AO68" s="278">
        <v>0</v>
      </c>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63"/>
      <c r="C69" s="668"/>
      <c r="D69" s="37" t="s">
        <v>127</v>
      </c>
      <c r="E69" s="278">
        <v>1200000</v>
      </c>
      <c r="F69" s="337">
        <v>1200000</v>
      </c>
      <c r="G69" s="278">
        <v>1800000</v>
      </c>
      <c r="H69" s="337">
        <v>2500000</v>
      </c>
      <c r="I69" s="278">
        <v>1500000</v>
      </c>
      <c r="J69" s="337">
        <v>1500000</v>
      </c>
      <c r="K69" s="278">
        <v>1500000</v>
      </c>
      <c r="L69" s="337">
        <v>1500000</v>
      </c>
      <c r="M69" s="278">
        <v>2000000</v>
      </c>
      <c r="N69" s="337">
        <v>18000000</v>
      </c>
      <c r="O69" s="278">
        <v>15000000</v>
      </c>
      <c r="P69" s="337">
        <v>15000000</v>
      </c>
      <c r="Q69" s="278">
        <v>10000000</v>
      </c>
      <c r="R69" s="337">
        <v>12000000</v>
      </c>
      <c r="S69" s="278">
        <v>10000000</v>
      </c>
      <c r="T69" s="337">
        <v>9000000</v>
      </c>
      <c r="U69" s="278">
        <v>8000000</v>
      </c>
      <c r="V69" s="337">
        <v>10000000</v>
      </c>
      <c r="W69" s="278">
        <v>9000000</v>
      </c>
      <c r="X69" s="337">
        <v>1100000</v>
      </c>
      <c r="Y69" s="278">
        <v>10000000</v>
      </c>
      <c r="Z69" s="337">
        <v>10000000</v>
      </c>
      <c r="AA69" s="278">
        <v>8000000</v>
      </c>
      <c r="AB69" s="337">
        <v>5000000</v>
      </c>
      <c r="AC69" s="278">
        <v>10000000</v>
      </c>
      <c r="AD69" s="337">
        <v>6000000</v>
      </c>
      <c r="AE69" s="278"/>
      <c r="AF69" s="337">
        <v>5000000</v>
      </c>
      <c r="AG69" s="278">
        <v>5000000</v>
      </c>
      <c r="AH69" s="337">
        <v>6000000</v>
      </c>
      <c r="AI69" s="278">
        <v>6000000</v>
      </c>
      <c r="AJ69" s="337">
        <v>5000000</v>
      </c>
      <c r="AK69" s="278">
        <v>4500000</v>
      </c>
      <c r="AL69" s="337">
        <v>4500000</v>
      </c>
      <c r="AM69" s="278">
        <v>5000000</v>
      </c>
      <c r="AN69" s="337">
        <v>4500000</v>
      </c>
      <c r="AO69" s="278">
        <v>4500000</v>
      </c>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63"/>
      <c r="C70" s="668"/>
      <c r="D70" s="37" t="s">
        <v>128</v>
      </c>
      <c r="E70" s="278">
        <v>5000000</v>
      </c>
      <c r="F70" s="337">
        <v>7000000</v>
      </c>
      <c r="G70" s="278">
        <v>7000000</v>
      </c>
      <c r="H70" s="337">
        <v>6400000</v>
      </c>
      <c r="I70" s="278">
        <v>5000000</v>
      </c>
      <c r="J70" s="337">
        <v>500000</v>
      </c>
      <c r="K70" s="278">
        <v>7000000</v>
      </c>
      <c r="L70" s="337">
        <v>7000000</v>
      </c>
      <c r="M70" s="278">
        <v>5000000</v>
      </c>
      <c r="N70" s="337">
        <v>7000000</v>
      </c>
      <c r="O70" s="278">
        <v>8000000</v>
      </c>
      <c r="P70" s="337">
        <v>5000000</v>
      </c>
      <c r="Q70" s="278">
        <v>7000000</v>
      </c>
      <c r="R70" s="337">
        <v>7000000</v>
      </c>
      <c r="S70" s="278">
        <v>7000000</v>
      </c>
      <c r="T70" s="337">
        <v>5000000</v>
      </c>
      <c r="U70" s="278">
        <v>5000000</v>
      </c>
      <c r="V70" s="337">
        <v>6900000</v>
      </c>
      <c r="W70" s="278">
        <v>8200000</v>
      </c>
      <c r="X70" s="337">
        <v>7500000</v>
      </c>
      <c r="Y70" s="278">
        <v>5000000</v>
      </c>
      <c r="Z70" s="337">
        <v>4000000</v>
      </c>
      <c r="AA70" s="278">
        <v>4500000</v>
      </c>
      <c r="AB70" s="337">
        <v>1500000</v>
      </c>
      <c r="AC70" s="278">
        <v>2000000</v>
      </c>
      <c r="AD70" s="337">
        <v>1500000</v>
      </c>
      <c r="AE70" s="278"/>
      <c r="AF70" s="337">
        <v>1513966</v>
      </c>
      <c r="AG70" s="278">
        <v>2500000</v>
      </c>
      <c r="AH70" s="337">
        <v>2000000</v>
      </c>
      <c r="AI70" s="278">
        <v>3000000</v>
      </c>
      <c r="AJ70" s="337">
        <v>1500000</v>
      </c>
      <c r="AK70" s="278">
        <v>2000000</v>
      </c>
      <c r="AL70" s="337">
        <v>2500000</v>
      </c>
      <c r="AM70" s="278">
        <v>2500000</v>
      </c>
      <c r="AN70" s="337">
        <v>2000000</v>
      </c>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63"/>
      <c r="C71" s="668"/>
      <c r="D71" s="37" t="s">
        <v>129</v>
      </c>
      <c r="E71" s="105">
        <f t="shared" ref="E71:AJ71" si="154">E67/E68</f>
        <v>3020000</v>
      </c>
      <c r="F71" s="339">
        <f t="shared" si="154"/>
        <v>3727272.7272727271</v>
      </c>
      <c r="G71" s="105">
        <f t="shared" si="154"/>
        <v>2333333.3333333335</v>
      </c>
      <c r="H71" s="339">
        <f t="shared" si="154"/>
        <v>2000000</v>
      </c>
      <c r="I71" s="105">
        <f t="shared" si="154"/>
        <v>4415000</v>
      </c>
      <c r="J71" s="339">
        <f t="shared" si="154"/>
        <v>2916666.6666666665</v>
      </c>
      <c r="K71" s="105">
        <f t="shared" si="154"/>
        <v>235483.87096774194</v>
      </c>
      <c r="L71" s="339">
        <f t="shared" si="154"/>
        <v>2432258.064516129</v>
      </c>
      <c r="M71" s="105">
        <f t="shared" si="154"/>
        <v>903225.80645161285</v>
      </c>
      <c r="N71" s="339">
        <f t="shared" si="154"/>
        <v>4882368.4210526319</v>
      </c>
      <c r="O71" s="105">
        <f t="shared" si="154"/>
        <v>136191.43243243243</v>
      </c>
      <c r="P71" s="339">
        <f t="shared" si="154"/>
        <v>3878378.3783783782</v>
      </c>
      <c r="Q71" s="105">
        <f t="shared" si="154"/>
        <v>461538.46153846156</v>
      </c>
      <c r="R71" s="339">
        <f t="shared" si="154"/>
        <v>1271332.142857143</v>
      </c>
      <c r="S71" s="105">
        <f t="shared" si="154"/>
        <v>2173098</v>
      </c>
      <c r="T71" s="339">
        <f t="shared" si="154"/>
        <v>10290909.090909092</v>
      </c>
      <c r="U71" s="105">
        <f t="shared" si="154"/>
        <v>1136363.6363636365</v>
      </c>
      <c r="V71" s="339">
        <f t="shared" si="154"/>
        <v>2250000</v>
      </c>
      <c r="W71" s="105">
        <f t="shared" si="154"/>
        <v>2600000</v>
      </c>
      <c r="X71" s="339">
        <f t="shared" si="154"/>
        <v>1800000</v>
      </c>
      <c r="Y71" s="105">
        <f t="shared" si="154"/>
        <v>99716.571428571435</v>
      </c>
      <c r="Z71" s="339">
        <f t="shared" si="154"/>
        <v>800000</v>
      </c>
      <c r="AA71" s="105">
        <f t="shared" si="154"/>
        <v>343750</v>
      </c>
      <c r="AB71" s="339">
        <f t="shared" si="154"/>
        <v>0</v>
      </c>
      <c r="AC71" s="105">
        <f t="shared" si="154"/>
        <v>0</v>
      </c>
      <c r="AD71" s="339">
        <f t="shared" si="154"/>
        <v>0</v>
      </c>
      <c r="AE71" s="105">
        <f t="shared" si="154"/>
        <v>0</v>
      </c>
      <c r="AF71" s="339">
        <f t="shared" si="154"/>
        <v>0</v>
      </c>
      <c r="AG71" s="105">
        <f t="shared" si="154"/>
        <v>0</v>
      </c>
      <c r="AH71" s="339">
        <f t="shared" si="154"/>
        <v>0</v>
      </c>
      <c r="AI71" s="105">
        <f t="shared" si="154"/>
        <v>0</v>
      </c>
      <c r="AJ71" s="339">
        <f t="shared" si="154"/>
        <v>0</v>
      </c>
      <c r="AK71" s="105">
        <f t="shared" ref="AK71:BP71" si="155">AK67/AK68</f>
        <v>0</v>
      </c>
      <c r="AL71" s="339">
        <f t="shared" si="155"/>
        <v>0</v>
      </c>
      <c r="AM71" s="105">
        <f t="shared" si="155"/>
        <v>0</v>
      </c>
      <c r="AN71" s="339">
        <f t="shared" si="155"/>
        <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8" t="e">
        <f t="shared" si="157"/>
        <v>#DIV/0!</v>
      </c>
      <c r="EE71" s="8"/>
    </row>
    <row r="72" spans="2:135" ht="18" customHeight="1" x14ac:dyDescent="0.25">
      <c r="B72" s="663"/>
      <c r="C72" s="668"/>
      <c r="D72" s="37" t="s">
        <v>130</v>
      </c>
      <c r="E72" s="278"/>
      <c r="F72" s="337"/>
      <c r="G72" s="278"/>
      <c r="H72" s="337"/>
      <c r="I72" s="278"/>
      <c r="J72" s="337"/>
      <c r="K72" s="278">
        <v>18</v>
      </c>
      <c r="L72" s="337"/>
      <c r="M72" s="278"/>
      <c r="N72" s="337">
        <v>17</v>
      </c>
      <c r="O72" s="278">
        <v>15</v>
      </c>
      <c r="P72" s="337">
        <v>15</v>
      </c>
      <c r="Q72" s="278">
        <v>10</v>
      </c>
      <c r="R72" s="337">
        <v>12</v>
      </c>
      <c r="S72" s="278">
        <v>10</v>
      </c>
      <c r="T72" s="337">
        <v>9</v>
      </c>
      <c r="U72" s="278">
        <v>8</v>
      </c>
      <c r="V72" s="337">
        <v>10</v>
      </c>
      <c r="W72" s="278">
        <v>12</v>
      </c>
      <c r="X72" s="337">
        <v>11</v>
      </c>
      <c r="Y72" s="278">
        <v>10</v>
      </c>
      <c r="Z72" s="337">
        <v>8</v>
      </c>
      <c r="AA72" s="278">
        <v>8</v>
      </c>
      <c r="AB72" s="337">
        <v>7</v>
      </c>
      <c r="AC72" s="278">
        <v>6</v>
      </c>
      <c r="AD72" s="337">
        <v>6</v>
      </c>
      <c r="AE72" s="278"/>
      <c r="AF72" s="337">
        <v>6</v>
      </c>
      <c r="AG72" s="278">
        <v>6</v>
      </c>
      <c r="AH72" s="337">
        <v>6</v>
      </c>
      <c r="AI72" s="278">
        <v>6</v>
      </c>
      <c r="AJ72" s="337">
        <v>5</v>
      </c>
      <c r="AK72" s="278">
        <v>4</v>
      </c>
      <c r="AL72" s="337">
        <v>4</v>
      </c>
      <c r="AM72" s="278">
        <v>4</v>
      </c>
      <c r="AN72" s="337">
        <v>4</v>
      </c>
      <c r="AO72" s="278">
        <v>8</v>
      </c>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63"/>
      <c r="C73" s="668"/>
      <c r="D73" s="37" t="s">
        <v>131</v>
      </c>
      <c r="E73" s="278"/>
      <c r="F73" s="337"/>
      <c r="G73" s="278">
        <v>4</v>
      </c>
      <c r="H73" s="337">
        <v>8</v>
      </c>
      <c r="I73" s="278">
        <v>4</v>
      </c>
      <c r="J73" s="337">
        <v>4</v>
      </c>
      <c r="K73" s="278">
        <v>4</v>
      </c>
      <c r="L73" s="337">
        <v>4</v>
      </c>
      <c r="M73" s="278">
        <v>4</v>
      </c>
      <c r="N73" s="337"/>
      <c r="O73" s="278">
        <v>4</v>
      </c>
      <c r="P73" s="337">
        <v>4</v>
      </c>
      <c r="Q73" s="278">
        <v>4</v>
      </c>
      <c r="R73" s="337">
        <v>4</v>
      </c>
      <c r="S73" s="278">
        <v>4</v>
      </c>
      <c r="T73" s="337">
        <v>4</v>
      </c>
      <c r="U73" s="278">
        <v>4</v>
      </c>
      <c r="V73" s="337">
        <v>4</v>
      </c>
      <c r="W73" s="278">
        <v>4</v>
      </c>
      <c r="X73" s="337">
        <v>4</v>
      </c>
      <c r="Y73" s="278">
        <v>4</v>
      </c>
      <c r="Z73" s="337">
        <v>4</v>
      </c>
      <c r="AA73" s="278">
        <v>4</v>
      </c>
      <c r="AB73" s="337">
        <v>4</v>
      </c>
      <c r="AC73" s="278">
        <v>4</v>
      </c>
      <c r="AD73" s="337">
        <v>4</v>
      </c>
      <c r="AE73" s="278">
        <v>4</v>
      </c>
      <c r="AF73" s="337">
        <v>4</v>
      </c>
      <c r="AG73" s="278">
        <v>4</v>
      </c>
      <c r="AH73" s="337">
        <v>4</v>
      </c>
      <c r="AI73" s="278">
        <v>4</v>
      </c>
      <c r="AJ73" s="337">
        <v>4</v>
      </c>
      <c r="AK73" s="278">
        <v>4</v>
      </c>
      <c r="AL73" s="337">
        <v>4</v>
      </c>
      <c r="AM73" s="278">
        <v>4</v>
      </c>
      <c r="AN73" s="337">
        <v>4</v>
      </c>
      <c r="AO73" s="278">
        <v>4</v>
      </c>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63"/>
      <c r="C74" s="668"/>
      <c r="D74" s="37" t="s">
        <v>132</v>
      </c>
      <c r="E74" s="278"/>
      <c r="F74" s="337">
        <v>18</v>
      </c>
      <c r="G74" s="278">
        <v>18</v>
      </c>
      <c r="H74" s="337">
        <v>18</v>
      </c>
      <c r="I74" s="278">
        <v>18</v>
      </c>
      <c r="J74" s="337">
        <v>18</v>
      </c>
      <c r="K74" s="278">
        <v>18</v>
      </c>
      <c r="L74" s="337">
        <v>18</v>
      </c>
      <c r="M74" s="278">
        <v>18</v>
      </c>
      <c r="N74" s="337">
        <v>18</v>
      </c>
      <c r="O74" s="278">
        <v>18</v>
      </c>
      <c r="P74" s="337">
        <v>24</v>
      </c>
      <c r="Q74" s="278">
        <v>20</v>
      </c>
      <c r="R74" s="337">
        <v>20</v>
      </c>
      <c r="S74" s="278">
        <v>20</v>
      </c>
      <c r="T74" s="337">
        <v>20</v>
      </c>
      <c r="U74" s="278">
        <v>20</v>
      </c>
      <c r="V74" s="337">
        <v>20</v>
      </c>
      <c r="W74" s="278">
        <v>20</v>
      </c>
      <c r="X74" s="337">
        <v>20</v>
      </c>
      <c r="Y74" s="278">
        <v>18</v>
      </c>
      <c r="Z74" s="337">
        <v>24</v>
      </c>
      <c r="AA74" s="278">
        <v>20</v>
      </c>
      <c r="AB74" s="337">
        <v>20</v>
      </c>
      <c r="AC74" s="278">
        <v>20</v>
      </c>
      <c r="AD74" s="337">
        <v>20</v>
      </c>
      <c r="AE74" s="278">
        <v>20</v>
      </c>
      <c r="AF74" s="337">
        <v>20</v>
      </c>
      <c r="AG74" s="278">
        <v>20</v>
      </c>
      <c r="AH74" s="337">
        <v>20</v>
      </c>
      <c r="AI74" s="278">
        <v>20</v>
      </c>
      <c r="AJ74" s="337">
        <v>20</v>
      </c>
      <c r="AK74" s="278">
        <v>20</v>
      </c>
      <c r="AL74" s="337">
        <v>20</v>
      </c>
      <c r="AM74" s="278">
        <v>20</v>
      </c>
      <c r="AN74" s="337">
        <v>20</v>
      </c>
      <c r="AO74" s="278">
        <v>20</v>
      </c>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63"/>
      <c r="C75" s="668"/>
      <c r="D75" s="37" t="s">
        <v>133</v>
      </c>
      <c r="E75" s="278">
        <v>20</v>
      </c>
      <c r="F75" s="337">
        <v>20</v>
      </c>
      <c r="G75" s="278">
        <v>20</v>
      </c>
      <c r="H75" s="337">
        <v>20</v>
      </c>
      <c r="I75" s="278">
        <v>20</v>
      </c>
      <c r="J75" s="337">
        <v>20</v>
      </c>
      <c r="K75" s="278">
        <v>20</v>
      </c>
      <c r="L75" s="337">
        <v>20</v>
      </c>
      <c r="M75" s="278">
        <v>20</v>
      </c>
      <c r="N75" s="337">
        <v>20</v>
      </c>
      <c r="O75" s="278">
        <v>20</v>
      </c>
      <c r="P75" s="337">
        <v>20</v>
      </c>
      <c r="Q75" s="278">
        <v>20</v>
      </c>
      <c r="R75" s="337">
        <v>20</v>
      </c>
      <c r="S75" s="278">
        <v>20</v>
      </c>
      <c r="T75" s="337">
        <v>20</v>
      </c>
      <c r="U75" s="278">
        <v>20</v>
      </c>
      <c r="V75" s="337">
        <v>20</v>
      </c>
      <c r="W75" s="278">
        <v>20</v>
      </c>
      <c r="X75" s="337">
        <v>20</v>
      </c>
      <c r="Y75" s="278">
        <v>20</v>
      </c>
      <c r="Z75" s="337">
        <v>20</v>
      </c>
      <c r="AA75" s="278">
        <v>20</v>
      </c>
      <c r="AB75" s="337">
        <v>20</v>
      </c>
      <c r="AC75" s="278">
        <v>20</v>
      </c>
      <c r="AD75" s="337">
        <v>20</v>
      </c>
      <c r="AE75" s="278">
        <v>20</v>
      </c>
      <c r="AF75" s="337">
        <v>20</v>
      </c>
      <c r="AG75" s="278">
        <v>20</v>
      </c>
      <c r="AH75" s="337">
        <v>20</v>
      </c>
      <c r="AI75" s="278">
        <v>20</v>
      </c>
      <c r="AJ75" s="337">
        <v>20</v>
      </c>
      <c r="AK75" s="278">
        <v>20</v>
      </c>
      <c r="AL75" s="337">
        <v>20</v>
      </c>
      <c r="AM75" s="278">
        <v>20</v>
      </c>
      <c r="AN75" s="337">
        <v>20</v>
      </c>
      <c r="AO75" s="278">
        <v>20</v>
      </c>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63"/>
      <c r="C76" s="668"/>
      <c r="D76" s="37"/>
      <c r="E76" s="278"/>
      <c r="F76" s="337"/>
      <c r="G76" s="278"/>
      <c r="H76" s="337"/>
      <c r="I76" s="278"/>
      <c r="J76" s="337"/>
      <c r="K76" s="278">
        <v>5000000</v>
      </c>
      <c r="L76" s="337"/>
      <c r="M76" s="278"/>
      <c r="N76" s="337">
        <v>6500000</v>
      </c>
      <c r="O76" s="278">
        <v>7000000</v>
      </c>
      <c r="P76" s="337">
        <v>7000000</v>
      </c>
      <c r="Q76" s="278">
        <v>5500000</v>
      </c>
      <c r="R76" s="337">
        <v>6000000</v>
      </c>
      <c r="S76" s="278">
        <v>6000000</v>
      </c>
      <c r="T76" s="337">
        <v>3500000</v>
      </c>
      <c r="U76" s="278">
        <v>4000000</v>
      </c>
      <c r="V76" s="337">
        <v>6000000</v>
      </c>
      <c r="W76" s="278">
        <v>5200000</v>
      </c>
      <c r="X76" s="337">
        <v>7100000</v>
      </c>
      <c r="Y76" s="278">
        <v>6500000</v>
      </c>
      <c r="Z76" s="337">
        <v>5000000</v>
      </c>
      <c r="AA76" s="278">
        <v>3800000</v>
      </c>
      <c r="AB76" s="337">
        <v>3000000</v>
      </c>
      <c r="AC76" s="278">
        <v>6200000</v>
      </c>
      <c r="AD76" s="337">
        <v>700000</v>
      </c>
      <c r="AE76" s="278">
        <v>650000</v>
      </c>
      <c r="AF76" s="337">
        <v>450000</v>
      </c>
      <c r="AG76" s="278">
        <v>450000</v>
      </c>
      <c r="AH76" s="337">
        <v>370000</v>
      </c>
      <c r="AI76" s="278">
        <v>350000</v>
      </c>
      <c r="AJ76" s="337">
        <v>250000</v>
      </c>
      <c r="AK76" s="278">
        <v>110000</v>
      </c>
      <c r="AL76" s="337">
        <v>100000</v>
      </c>
      <c r="AM76" s="278">
        <v>110000</v>
      </c>
      <c r="AN76" s="337">
        <v>120000</v>
      </c>
      <c r="AO76" s="278">
        <v>120000</v>
      </c>
      <c r="AP76" s="337">
        <v>120000</v>
      </c>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65"/>
      <c r="C77" s="669"/>
      <c r="D77" s="272" t="s">
        <v>135</v>
      </c>
      <c r="E77" s="294"/>
      <c r="F77" s="340"/>
      <c r="G77" s="294"/>
      <c r="H77" s="340"/>
      <c r="I77" s="294"/>
      <c r="J77" s="340"/>
      <c r="K77" s="294"/>
      <c r="L77" s="340"/>
      <c r="M77" s="294"/>
      <c r="N77" s="340"/>
      <c r="O77" s="294"/>
      <c r="P77" s="340"/>
      <c r="Q77" s="294"/>
      <c r="R77" s="340"/>
      <c r="S77" s="294"/>
      <c r="T77" s="340"/>
      <c r="U77" s="294">
        <v>100000</v>
      </c>
      <c r="V77" s="340"/>
      <c r="W77" s="294"/>
      <c r="X77" s="340"/>
      <c r="Y77" s="294"/>
      <c r="Z77" s="340">
        <v>150000</v>
      </c>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89"/>
      <c r="EE77" s="8"/>
    </row>
    <row r="78" spans="2:135" ht="18" customHeight="1" x14ac:dyDescent="0.25">
      <c r="B78" s="661" t="s">
        <v>8</v>
      </c>
      <c r="C78" s="667"/>
      <c r="D78" s="97" t="s">
        <v>69</v>
      </c>
      <c r="E78" s="601"/>
      <c r="F78" s="327"/>
      <c r="G78" s="25"/>
      <c r="H78" s="327"/>
      <c r="I78" s="25"/>
      <c r="J78" s="327"/>
      <c r="K78" s="25"/>
      <c r="L78" s="327"/>
      <c r="M78" s="25"/>
      <c r="N78" s="327"/>
      <c r="O78" s="25"/>
      <c r="P78" s="327"/>
      <c r="Q78" s="25"/>
      <c r="R78" s="327"/>
      <c r="S78" s="25"/>
      <c r="T78" s="327"/>
      <c r="U78" s="25"/>
      <c r="V78" s="327"/>
      <c r="W78" s="25"/>
      <c r="X78" s="327"/>
      <c r="Y78" s="25"/>
      <c r="Z78" s="327"/>
      <c r="AA78" s="25"/>
      <c r="AB78" s="327"/>
      <c r="AC78" s="25"/>
      <c r="AD78" s="327"/>
      <c r="AE78" s="25"/>
      <c r="AF78" s="327"/>
      <c r="AG78" s="25"/>
      <c r="AH78" s="327"/>
      <c r="AI78" s="25"/>
      <c r="AJ78" s="327"/>
      <c r="AK78" s="25"/>
      <c r="AL78" s="327"/>
      <c r="AM78" s="25" t="s">
        <v>662</v>
      </c>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63"/>
      <c r="C79" s="668"/>
      <c r="D79" s="33" t="s">
        <v>68</v>
      </c>
      <c r="E79" s="34">
        <v>50</v>
      </c>
      <c r="F79" s="36">
        <v>50</v>
      </c>
      <c r="G79" s="34">
        <v>45</v>
      </c>
      <c r="H79" s="36">
        <v>48</v>
      </c>
      <c r="I79" s="34">
        <v>61</v>
      </c>
      <c r="J79" s="36">
        <v>61</v>
      </c>
      <c r="K79" s="34">
        <v>61</v>
      </c>
      <c r="L79" s="36">
        <v>61</v>
      </c>
      <c r="M79" s="34">
        <v>47</v>
      </c>
      <c r="N79" s="36">
        <v>61</v>
      </c>
      <c r="O79" s="34">
        <v>75</v>
      </c>
      <c r="P79" s="36">
        <v>75</v>
      </c>
      <c r="Q79" s="34">
        <v>61</v>
      </c>
      <c r="R79" s="36">
        <v>55</v>
      </c>
      <c r="S79" s="34">
        <v>55</v>
      </c>
      <c r="T79" s="36"/>
      <c r="U79" s="34"/>
      <c r="V79" s="36">
        <v>55</v>
      </c>
      <c r="W79" s="34">
        <v>55</v>
      </c>
      <c r="X79" s="36"/>
      <c r="Y79" s="34"/>
      <c r="Z79" s="36"/>
      <c r="AA79" s="34"/>
      <c r="AB79" s="36"/>
      <c r="AC79" s="34"/>
      <c r="AD79" s="36"/>
      <c r="AE79" s="34"/>
      <c r="AF79" s="36"/>
      <c r="AG79" s="34"/>
      <c r="AH79" s="36"/>
      <c r="AI79" s="34"/>
      <c r="AJ79" s="36"/>
      <c r="AK79" s="34"/>
      <c r="AL79" s="36"/>
      <c r="AM79" s="34">
        <v>61</v>
      </c>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61" t="s">
        <v>24</v>
      </c>
      <c r="C80" s="667"/>
      <c r="D80" s="316" t="s">
        <v>58</v>
      </c>
      <c r="E80" s="317" t="s">
        <v>626</v>
      </c>
      <c r="F80" s="341" t="s">
        <v>626</v>
      </c>
      <c r="G80" s="317" t="s">
        <v>626</v>
      </c>
      <c r="H80" s="341" t="s">
        <v>626</v>
      </c>
      <c r="I80" s="317" t="s">
        <v>627</v>
      </c>
      <c r="J80" s="341" t="s">
        <v>627</v>
      </c>
      <c r="K80" s="317" t="s">
        <v>627</v>
      </c>
      <c r="L80" s="341" t="s">
        <v>627</v>
      </c>
      <c r="M80" s="317" t="s">
        <v>626</v>
      </c>
      <c r="N80" s="341" t="s">
        <v>627</v>
      </c>
      <c r="O80" s="317" t="s">
        <v>627</v>
      </c>
      <c r="P80" s="341" t="s">
        <v>627</v>
      </c>
      <c r="Q80" s="317" t="s">
        <v>627</v>
      </c>
      <c r="R80" s="341" t="s">
        <v>627</v>
      </c>
      <c r="S80" s="317" t="s">
        <v>627</v>
      </c>
      <c r="T80" s="341" t="s">
        <v>627</v>
      </c>
      <c r="U80" s="317" t="s">
        <v>627</v>
      </c>
      <c r="V80" s="341" t="s">
        <v>628</v>
      </c>
      <c r="W80" s="317" t="s">
        <v>628</v>
      </c>
      <c r="X80" s="341" t="s">
        <v>627</v>
      </c>
      <c r="Y80" s="317" t="s">
        <v>627</v>
      </c>
      <c r="Z80" s="341" t="s">
        <v>627</v>
      </c>
      <c r="AA80" s="317" t="s">
        <v>627</v>
      </c>
      <c r="AB80" s="341" t="s">
        <v>627</v>
      </c>
      <c r="AC80" s="317" t="s">
        <v>627</v>
      </c>
      <c r="AD80" s="341" t="s">
        <v>627</v>
      </c>
      <c r="AE80" s="317" t="s">
        <v>627</v>
      </c>
      <c r="AF80" s="341" t="s">
        <v>627</v>
      </c>
      <c r="AG80" s="317" t="s">
        <v>627</v>
      </c>
      <c r="AH80" s="341" t="s">
        <v>627</v>
      </c>
      <c r="AI80" s="317" t="s">
        <v>627</v>
      </c>
      <c r="AJ80" s="341" t="s">
        <v>628</v>
      </c>
      <c r="AK80" s="317" t="s">
        <v>627</v>
      </c>
      <c r="AL80" s="317" t="s">
        <v>627</v>
      </c>
      <c r="AM80" s="317" t="s">
        <v>627</v>
      </c>
      <c r="AN80" s="317" t="s">
        <v>627</v>
      </c>
      <c r="AO80" s="317" t="s">
        <v>627</v>
      </c>
      <c r="AP80" s="317" t="s">
        <v>627</v>
      </c>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0"/>
      <c r="EE80" s="8"/>
    </row>
    <row r="81" spans="2:135" ht="18" customHeight="1" x14ac:dyDescent="0.25">
      <c r="B81" s="663"/>
      <c r="C81" s="668"/>
      <c r="D81" s="318" t="s">
        <v>136</v>
      </c>
      <c r="E81" s="319">
        <v>1</v>
      </c>
      <c r="F81" s="342">
        <v>1</v>
      </c>
      <c r="G81" s="319">
        <v>1</v>
      </c>
      <c r="H81" s="342">
        <v>1</v>
      </c>
      <c r="I81" s="319">
        <v>1</v>
      </c>
      <c r="J81" s="342">
        <v>1</v>
      </c>
      <c r="K81" s="319">
        <v>2</v>
      </c>
      <c r="L81" s="342">
        <v>1</v>
      </c>
      <c r="M81" s="319">
        <v>1</v>
      </c>
      <c r="N81" s="342">
        <v>2</v>
      </c>
      <c r="O81" s="319">
        <v>1</v>
      </c>
      <c r="P81" s="342">
        <v>1</v>
      </c>
      <c r="Q81" s="319">
        <v>1</v>
      </c>
      <c r="R81" s="342">
        <v>1</v>
      </c>
      <c r="S81" s="319">
        <v>1</v>
      </c>
      <c r="T81" s="342">
        <v>1</v>
      </c>
      <c r="U81" s="319">
        <v>1</v>
      </c>
      <c r="V81" s="342">
        <v>1</v>
      </c>
      <c r="W81" s="319">
        <v>1</v>
      </c>
      <c r="X81" s="342">
        <v>1</v>
      </c>
      <c r="Y81" s="319">
        <v>1</v>
      </c>
      <c r="Z81" s="342">
        <v>1</v>
      </c>
      <c r="AA81" s="319">
        <v>1</v>
      </c>
      <c r="AB81" s="342">
        <v>0</v>
      </c>
      <c r="AC81" s="319">
        <f t="shared" ref="AC81:BL81" si="158">COUNT(AC86,AC99,AC112,AC126)</f>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25</v>
      </c>
      <c r="BN81" s="342">
        <f t="shared" ref="BN81:BN82" si="160">SUM(F81:BM81)</f>
        <v>49</v>
      </c>
      <c r="BO81" s="319">
        <f t="shared" ref="BO81:BO82" si="161">SUM(G81:BN81)</f>
        <v>97</v>
      </c>
      <c r="BP81" s="342">
        <f t="shared" ref="BP81:BP82" si="162">SUM(H81:BO81)</f>
        <v>193</v>
      </c>
      <c r="BQ81" s="319">
        <f t="shared" ref="BQ81:BQ82" si="163">SUM(I81:BP81)</f>
        <v>385</v>
      </c>
      <c r="BR81" s="342">
        <f t="shared" ref="BR81:BR82" si="164">SUM(J81:BQ81)</f>
        <v>769</v>
      </c>
      <c r="BS81" s="319">
        <f t="shared" ref="BS81:BS82" si="165">SUM(K81:BR81)</f>
        <v>1537</v>
      </c>
      <c r="BT81" s="342">
        <f t="shared" ref="BT81:BT82" si="166">SUM(L81:BS81)</f>
        <v>3072</v>
      </c>
      <c r="BU81" s="319">
        <f t="shared" ref="BU81:BU82" si="167">SUM(M81:BT81)</f>
        <v>6143</v>
      </c>
      <c r="BV81" s="342">
        <f t="shared" ref="BV81:BV82" si="168">SUM(N81:BU81)</f>
        <v>12285</v>
      </c>
      <c r="BW81" s="319">
        <f t="shared" ref="BW81:BW82" si="169">SUM(O81:BV81)</f>
        <v>24568</v>
      </c>
      <c r="BX81" s="342">
        <f t="shared" ref="BX81:BX82" si="170">SUM(P81:BW81)</f>
        <v>49135</v>
      </c>
      <c r="BY81" s="319">
        <f t="shared" ref="BY81:BY82" si="171">SUM(Q81:BX81)</f>
        <v>98269</v>
      </c>
      <c r="BZ81" s="342">
        <f t="shared" ref="BZ81:BZ82" si="172">SUM(R81:BY81)</f>
        <v>196537</v>
      </c>
      <c r="CA81" s="319">
        <f t="shared" ref="CA81:CA82" si="173">SUM(S81:BZ81)</f>
        <v>393073</v>
      </c>
      <c r="CB81" s="342">
        <f t="shared" ref="CB81:CB82" si="174">SUM(T81:CA81)</f>
        <v>786145</v>
      </c>
      <c r="CC81" s="319">
        <f t="shared" ref="CC81:CC82" si="175">SUM(U81:CB81)</f>
        <v>1572289</v>
      </c>
      <c r="CD81" s="342">
        <f t="shared" ref="CD81:CD82" si="176">SUM(V81:CC81)</f>
        <v>3144577</v>
      </c>
      <c r="CE81" s="319">
        <f t="shared" ref="CE81:CE82" si="177">SUM(W81:CD81)</f>
        <v>6289153</v>
      </c>
      <c r="CF81" s="342">
        <f t="shared" ref="CF81:CF82" si="178">SUM(X81:CE81)</f>
        <v>12578305</v>
      </c>
      <c r="CG81" s="319">
        <f t="shared" ref="CG81:CG82" si="179">SUM(Y81:CF81)</f>
        <v>25156609</v>
      </c>
      <c r="CH81" s="342">
        <f t="shared" ref="CH81:CH82" si="180">SUM(Z81:CG81)</f>
        <v>50313217</v>
      </c>
      <c r="CI81" s="319">
        <f t="shared" ref="CI81:CI82" si="181">SUM(AA81:CH81)</f>
        <v>100626433</v>
      </c>
      <c r="CJ81" s="342">
        <f t="shared" ref="CJ81:CJ82" si="182">SUM(AB81:CI81)</f>
        <v>201252865</v>
      </c>
      <c r="CK81" s="319">
        <f t="shared" ref="CK81:CK82" si="183">SUM(AC81:CJ81)</f>
        <v>402505730</v>
      </c>
      <c r="CL81" s="342">
        <f t="shared" ref="CL81:CL82" si="184">SUM(AD81:CK81)</f>
        <v>805011460</v>
      </c>
      <c r="CM81" s="319">
        <f t="shared" ref="CM81:CM82" si="185">SUM(AE81:CL81)</f>
        <v>1610022920</v>
      </c>
      <c r="CN81" s="342">
        <f t="shared" ref="CN81:CN82" si="186">SUM(AF81:CM81)</f>
        <v>3220045840</v>
      </c>
      <c r="CO81" s="319">
        <f t="shared" ref="CO81:CO82" si="187">SUM(AG81:CN81)</f>
        <v>6440091680</v>
      </c>
      <c r="CP81" s="342">
        <f t="shared" ref="CP81:CP82" si="188">SUM(AH81:CO81)</f>
        <v>12880183360</v>
      </c>
      <c r="CQ81" s="319">
        <f t="shared" ref="CQ81:CQ82" si="189">SUM(AI81:CP81)</f>
        <v>25760366720</v>
      </c>
      <c r="CR81" s="342">
        <f t="shared" ref="CR81:CR82" si="190">SUM(AJ81:CQ81)</f>
        <v>51520733440</v>
      </c>
      <c r="CS81" s="319">
        <f t="shared" ref="CS81:CS82" si="191">SUM(AK81:CR81)</f>
        <v>103041466880</v>
      </c>
      <c r="CT81" s="342">
        <f t="shared" ref="CT81:CT82" si="192">SUM(AL81:CS81)</f>
        <v>206082933760</v>
      </c>
      <c r="CU81" s="319">
        <f t="shared" ref="CU81:CU82" si="193">SUM(AM81:CT81)</f>
        <v>412165867520</v>
      </c>
      <c r="CV81" s="342">
        <f t="shared" ref="CV81:CV82" si="194">SUM(AN81:CU81)</f>
        <v>824331735040</v>
      </c>
      <c r="CW81" s="319">
        <f t="shared" ref="CW81:CW82" si="195">SUM(AO81:CV81)</f>
        <v>1648663470080</v>
      </c>
      <c r="CX81" s="342">
        <f t="shared" ref="CX81:CX82" si="196">SUM(AP81:CW81)</f>
        <v>3297326940160</v>
      </c>
      <c r="CY81" s="319">
        <f t="shared" ref="CY81:CY82" si="197">SUM(AQ81:CX81)</f>
        <v>6594653880320</v>
      </c>
      <c r="CZ81" s="342">
        <f t="shared" ref="CZ81:CZ82" si="198">SUM(AR81:CY81)</f>
        <v>13189307760640</v>
      </c>
      <c r="DA81" s="319">
        <f t="shared" ref="DA81:DA82" si="199">SUM(AS81:CZ81)</f>
        <v>26378615521280</v>
      </c>
      <c r="DB81" s="342">
        <f t="shared" ref="DB81:DB82" si="200">SUM(AT81:DA81)</f>
        <v>52757231042560</v>
      </c>
      <c r="DC81" s="319">
        <f t="shared" ref="DC81:DC82" si="201">SUM(AU81:DB81)</f>
        <v>105514462085120</v>
      </c>
      <c r="DD81" s="342">
        <f t="shared" ref="DD81:DD82" si="202">SUM(AV81:DC81)</f>
        <v>211028924170240</v>
      </c>
      <c r="DE81" s="319">
        <f t="shared" ref="DE81:DE82" si="203">SUM(AW81:DD81)</f>
        <v>422057848340480</v>
      </c>
      <c r="DF81" s="342">
        <f t="shared" ref="DF81:DF82" si="204">SUM(AX81:DE81)</f>
        <v>844115696680960</v>
      </c>
      <c r="DG81" s="319">
        <f t="shared" ref="DG81:DG82" si="205">SUM(AY81:DF81)</f>
        <v>1688231393361920</v>
      </c>
      <c r="DH81" s="342">
        <f t="shared" ref="DH81:DH82" si="206">SUM(AZ81:DG81)</f>
        <v>3376462786723840</v>
      </c>
      <c r="DI81" s="319">
        <f t="shared" ref="DI81:DI82" si="207">SUM(BA81:DH81)</f>
        <v>6752925573447680</v>
      </c>
      <c r="DJ81" s="342">
        <f t="shared" ref="DJ81:DJ82" si="208">SUM(BB81:DI81)</f>
        <v>1.350585114689536E+16</v>
      </c>
      <c r="DK81" s="319">
        <f t="shared" ref="DK81:DK82" si="209">SUM(BC81:DJ81)</f>
        <v>2.701170229379072E+16</v>
      </c>
      <c r="DL81" s="342">
        <f t="shared" ref="DL81:DL82" si="210">SUM(BD81:DK81)</f>
        <v>5.402340458758144E+16</v>
      </c>
      <c r="DM81" s="319">
        <f t="shared" ref="DM81:DM82" si="211">SUM(BE81:DL81)</f>
        <v>1.0804680917516288E+17</v>
      </c>
      <c r="DN81" s="342">
        <f t="shared" ref="DN81:DN82" si="212">SUM(BF81:DM81)</f>
        <v>2.1609361835032576E+17</v>
      </c>
      <c r="DO81" s="319">
        <f t="shared" ref="DO81:DO82" si="213">SUM(BG81:DN81)</f>
        <v>4.3218723670065152E+17</v>
      </c>
      <c r="DP81" s="342">
        <f t="shared" ref="DP81:DP82" si="214">SUM(BH81:DO81)</f>
        <v>8.6437447340130304E+17</v>
      </c>
      <c r="DQ81" s="319">
        <f t="shared" ref="DQ81:DQ82" si="215">SUM(BI81:DP81)</f>
        <v>1.7287489468026061E+18</v>
      </c>
      <c r="DR81" s="342">
        <f t="shared" ref="DR81:DR82" si="216">SUM(BJ81:DQ81)</f>
        <v>3.4574978936052122E+18</v>
      </c>
      <c r="DS81" s="319">
        <f t="shared" ref="DS81:DS82" si="217">SUM(BK81:DR81)</f>
        <v>6.9149957872104243E+18</v>
      </c>
      <c r="DT81" s="342">
        <f t="shared" ref="DT81:DT82" si="218">SUM(BL81:DS81)</f>
        <v>1.3829991574420849E+19</v>
      </c>
      <c r="DU81" s="319">
        <f t="shared" ref="DU81:DU82" si="219">SUM(BM81:DT81)</f>
        <v>2.7659983148841697E+19</v>
      </c>
      <c r="DV81" s="342">
        <f t="shared" ref="DV81:DV82" si="220">SUM(BN81:DU81)</f>
        <v>5.5319966297683395E+19</v>
      </c>
      <c r="DW81" s="319">
        <f t="shared" ref="DW81:DW82" si="221">SUM(BO81:DV81)</f>
        <v>1.1063993259536679E+20</v>
      </c>
      <c r="DX81" s="342">
        <f t="shared" ref="DX81:DX82" si="222">SUM(BP81:DW81)</f>
        <v>2.2127986519073358E+20</v>
      </c>
      <c r="DY81" s="319">
        <f t="shared" ref="DY81:DY82" si="223">SUM(BQ81:DX81)</f>
        <v>4.4255973038146716E+20</v>
      </c>
      <c r="DZ81" s="342">
        <f t="shared" ref="DZ81:DZ82" si="224">SUM(BR81:DY81)</f>
        <v>8.8511946076293431E+20</v>
      </c>
      <c r="EA81" s="319">
        <f t="shared" ref="EA81:EA82" si="225">SUM(BS81:DZ81)</f>
        <v>1.7702389215258686E+21</v>
      </c>
      <c r="EB81" s="342">
        <f t="shared" ref="EB81:EB82" si="226">SUM(BT81:EA81)</f>
        <v>3.5404778430517373E+21</v>
      </c>
      <c r="EC81" s="319">
        <f t="shared" ref="EC81:EC82" si="227">SUM(BU81:EB81)</f>
        <v>7.0809556861034745E+21</v>
      </c>
      <c r="ED81" s="391">
        <f t="shared" ref="ED81:ED82" si="228">SUM(BV81:EC81)</f>
        <v>1.4161911372206949E+22</v>
      </c>
      <c r="EE81" s="8"/>
    </row>
    <row r="82" spans="2:135" ht="18" customHeight="1" thickBot="1" x14ac:dyDescent="0.3">
      <c r="B82" s="663"/>
      <c r="C82" s="668"/>
      <c r="D82" s="320" t="s">
        <v>137</v>
      </c>
      <c r="E82" s="321">
        <f ca="1">E86+E99+E112+E126</f>
        <v>240000000</v>
      </c>
      <c r="F82" s="343">
        <f ca="1">F86+F99+F112+F126</f>
        <v>190000000</v>
      </c>
      <c r="G82" s="321">
        <f t="shared" ref="G82:BL82" ca="1" si="229">G86+G99+G112+G126</f>
        <v>200000000</v>
      </c>
      <c r="H82" s="343">
        <f t="shared" ca="1" si="229"/>
        <v>200000000</v>
      </c>
      <c r="I82" s="321">
        <f t="shared" ca="1" si="229"/>
        <v>0</v>
      </c>
      <c r="J82" s="343">
        <f t="shared" ca="1" si="229"/>
        <v>195000000</v>
      </c>
      <c r="K82" s="321">
        <f t="shared" ca="1" si="229"/>
        <v>469900000</v>
      </c>
      <c r="L82" s="343">
        <f t="shared" ca="1" si="229"/>
        <v>160000000</v>
      </c>
      <c r="M82" s="321">
        <f t="shared" ca="1" si="229"/>
        <v>179000000</v>
      </c>
      <c r="N82" s="343">
        <f t="shared" ca="1" si="229"/>
        <v>370000000</v>
      </c>
      <c r="O82" s="321">
        <f t="shared" ca="1" si="229"/>
        <v>215000000</v>
      </c>
      <c r="P82" s="343">
        <f t="shared" ca="1" si="229"/>
        <v>195000000</v>
      </c>
      <c r="Q82" s="321">
        <f t="shared" ca="1" si="229"/>
        <v>0</v>
      </c>
      <c r="R82" s="343">
        <f t="shared" ca="1" si="229"/>
        <v>0</v>
      </c>
      <c r="S82" s="321">
        <f t="shared" ca="1" si="229"/>
        <v>0</v>
      </c>
      <c r="T82" s="343">
        <f t="shared" ca="1" si="229"/>
        <v>0</v>
      </c>
      <c r="U82" s="321">
        <f t="shared" ca="1" si="229"/>
        <v>0</v>
      </c>
      <c r="V82" s="343">
        <f t="shared" ca="1" si="229"/>
        <v>0</v>
      </c>
      <c r="W82" s="321">
        <f t="shared" ca="1" si="229"/>
        <v>0</v>
      </c>
      <c r="X82" s="343">
        <f t="shared" ca="1" si="229"/>
        <v>0</v>
      </c>
      <c r="Y82" s="321">
        <f t="shared" ca="1" si="229"/>
        <v>0</v>
      </c>
      <c r="Z82" s="343">
        <f t="shared" ca="1" si="229"/>
        <v>0</v>
      </c>
      <c r="AA82" s="321">
        <f t="shared" ca="1" si="229"/>
        <v>12000000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ca="1" si="159"/>
        <v>2625900000</v>
      </c>
      <c r="BN82" s="343">
        <f t="shared" ca="1" si="160"/>
        <v>5011800000</v>
      </c>
      <c r="BO82" s="321">
        <f t="shared" ca="1" si="161"/>
        <v>9833600000</v>
      </c>
      <c r="BP82" s="343">
        <f t="shared" ca="1" si="162"/>
        <v>19467200000</v>
      </c>
      <c r="BQ82" s="321">
        <f t="shared" ca="1" si="163"/>
        <v>38734400000</v>
      </c>
      <c r="BR82" s="343">
        <f t="shared" ca="1" si="164"/>
        <v>77468800000</v>
      </c>
      <c r="BS82" s="321">
        <f t="shared" ca="1" si="165"/>
        <v>154742600000</v>
      </c>
      <c r="BT82" s="343">
        <f t="shared" ca="1" si="166"/>
        <v>309015300000</v>
      </c>
      <c r="BU82" s="321">
        <f t="shared" ca="1" si="167"/>
        <v>617870600000</v>
      </c>
      <c r="BV82" s="343">
        <f t="shared" ca="1" si="168"/>
        <v>1235562200000</v>
      </c>
      <c r="BW82" s="321">
        <f t="shared" ca="1" si="169"/>
        <v>2470754400000</v>
      </c>
      <c r="BX82" s="343">
        <f t="shared" ca="1" si="170"/>
        <v>4941293800000</v>
      </c>
      <c r="BY82" s="321">
        <f t="shared" ca="1" si="171"/>
        <v>9882392600000</v>
      </c>
      <c r="BZ82" s="343">
        <f t="shared" ca="1" si="172"/>
        <v>19764785200000</v>
      </c>
      <c r="CA82" s="321">
        <f t="shared" ca="1" si="173"/>
        <v>39529570400000</v>
      </c>
      <c r="CB82" s="343">
        <f t="shared" ca="1" si="174"/>
        <v>79059140800000</v>
      </c>
      <c r="CC82" s="321">
        <f t="shared" ca="1" si="175"/>
        <v>158118281600000</v>
      </c>
      <c r="CD82" s="343">
        <f t="shared" ca="1" si="176"/>
        <v>316236563200000</v>
      </c>
      <c r="CE82" s="321">
        <f t="shared" ca="1" si="177"/>
        <v>632473126400000</v>
      </c>
      <c r="CF82" s="343">
        <f t="shared" ca="1" si="178"/>
        <v>1264946252800000</v>
      </c>
      <c r="CG82" s="321">
        <f t="shared" ca="1" si="179"/>
        <v>2529892505600000</v>
      </c>
      <c r="CH82" s="343">
        <f t="shared" ca="1" si="180"/>
        <v>5059785011200000</v>
      </c>
      <c r="CI82" s="321">
        <f t="shared" ca="1" si="181"/>
        <v>1.01195700224E+16</v>
      </c>
      <c r="CJ82" s="343">
        <f t="shared" ca="1" si="182"/>
        <v>2.02391400328E+16</v>
      </c>
      <c r="CK82" s="321">
        <f t="shared" ca="1" si="183"/>
        <v>4.04782800656E+16</v>
      </c>
      <c r="CL82" s="343">
        <f t="shared" ca="1" si="184"/>
        <v>8.09565601312E+16</v>
      </c>
      <c r="CM82" s="321">
        <f t="shared" ca="1" si="185"/>
        <v>1.619131202624E+17</v>
      </c>
      <c r="CN82" s="343">
        <f t="shared" ca="1" si="186"/>
        <v>3.238262405248E+17</v>
      </c>
      <c r="CO82" s="321">
        <f t="shared" ca="1" si="187"/>
        <v>6.476524810496E+17</v>
      </c>
      <c r="CP82" s="343">
        <f t="shared" ca="1" si="188"/>
        <v>1.2953049620992E+18</v>
      </c>
      <c r="CQ82" s="321">
        <f t="shared" ca="1" si="189"/>
        <v>2.5906099241984E+18</v>
      </c>
      <c r="CR82" s="343">
        <f t="shared" ca="1" si="190"/>
        <v>5.1812198483968E+18</v>
      </c>
      <c r="CS82" s="321">
        <f t="shared" ca="1" si="191"/>
        <v>1.03624396967936E+19</v>
      </c>
      <c r="CT82" s="343">
        <f t="shared" ca="1" si="192"/>
        <v>2.07248793935872E+19</v>
      </c>
      <c r="CU82" s="321">
        <f t="shared" ca="1" si="193"/>
        <v>4.14497587871744E+19</v>
      </c>
      <c r="CV82" s="343">
        <f t="shared" ca="1" si="194"/>
        <v>8.28995175743488E+19</v>
      </c>
      <c r="CW82" s="321">
        <f t="shared" ca="1" si="195"/>
        <v>1.657990351486976E+20</v>
      </c>
      <c r="CX82" s="343">
        <f t="shared" ca="1" si="196"/>
        <v>3.315980702973952E+20</v>
      </c>
      <c r="CY82" s="321">
        <f t="shared" ca="1" si="197"/>
        <v>6.631961405947904E+20</v>
      </c>
      <c r="CZ82" s="343">
        <f t="shared" ca="1" si="198"/>
        <v>1.3263922811895808E+21</v>
      </c>
      <c r="DA82" s="321">
        <f t="shared" ca="1" si="199"/>
        <v>2.6527845623791616E+21</v>
      </c>
      <c r="DB82" s="343">
        <f t="shared" ca="1" si="200"/>
        <v>5.3055691247583232E+21</v>
      </c>
      <c r="DC82" s="321">
        <f t="shared" ca="1" si="201"/>
        <v>1.0611138249516646E+22</v>
      </c>
      <c r="DD82" s="343">
        <f t="shared" ca="1" si="202"/>
        <v>2.1222276499033293E+22</v>
      </c>
      <c r="DE82" s="321">
        <f t="shared" ca="1" si="203"/>
        <v>4.2444552998066586E+22</v>
      </c>
      <c r="DF82" s="343">
        <f t="shared" ca="1" si="204"/>
        <v>8.4889105996133171E+22</v>
      </c>
      <c r="DG82" s="321">
        <f t="shared" ca="1" si="205"/>
        <v>1.6977821199226634E+23</v>
      </c>
      <c r="DH82" s="343">
        <f t="shared" ca="1" si="206"/>
        <v>3.3955642398453268E+23</v>
      </c>
      <c r="DI82" s="321">
        <f t="shared" ca="1" si="207"/>
        <v>6.7911284796906537E+23</v>
      </c>
      <c r="DJ82" s="343">
        <f t="shared" ca="1" si="208"/>
        <v>1.3582256959381307E+24</v>
      </c>
      <c r="DK82" s="321">
        <f t="shared" ca="1" si="209"/>
        <v>2.7164513918762615E+24</v>
      </c>
      <c r="DL82" s="343">
        <f t="shared" ca="1" si="210"/>
        <v>5.432902783752523E+24</v>
      </c>
      <c r="DM82" s="321">
        <f t="shared" ca="1" si="211"/>
        <v>1.0865805567505046E+25</v>
      </c>
      <c r="DN82" s="343">
        <f t="shared" ca="1" si="212"/>
        <v>2.1731611135010092E+25</v>
      </c>
      <c r="DO82" s="321">
        <f t="shared" ca="1" si="213"/>
        <v>4.3463222270020184E+25</v>
      </c>
      <c r="DP82" s="343">
        <f t="shared" ca="1" si="214"/>
        <v>8.6926444540040367E+25</v>
      </c>
      <c r="DQ82" s="321">
        <f t="shared" ca="1" si="215"/>
        <v>1.7385288908008073E+26</v>
      </c>
      <c r="DR82" s="343">
        <f t="shared" ca="1" si="216"/>
        <v>3.4770577816016147E+26</v>
      </c>
      <c r="DS82" s="321">
        <f t="shared" ca="1" si="217"/>
        <v>6.9541155632032294E+26</v>
      </c>
      <c r="DT82" s="343">
        <f t="shared" ca="1" si="218"/>
        <v>1.3908231126406459E+27</v>
      </c>
      <c r="DU82" s="321">
        <f t="shared" ca="1" si="219"/>
        <v>2.7816462252812918E+27</v>
      </c>
      <c r="DV82" s="343">
        <f t="shared" ca="1" si="220"/>
        <v>5.5632924505625835E+27</v>
      </c>
      <c r="DW82" s="321">
        <f t="shared" ca="1" si="221"/>
        <v>1.1126584901125167E+28</v>
      </c>
      <c r="DX82" s="343">
        <f t="shared" ca="1" si="222"/>
        <v>2.2253169802250334E+28</v>
      </c>
      <c r="DY82" s="321">
        <f t="shared" ca="1" si="223"/>
        <v>4.4506339604500668E+28</v>
      </c>
      <c r="DZ82" s="343">
        <f t="shared" ca="1" si="224"/>
        <v>8.9012679209001336E+28</v>
      </c>
      <c r="EA82" s="321">
        <f t="shared" ca="1" si="225"/>
        <v>1.7802535841800267E+29</v>
      </c>
      <c r="EB82" s="343">
        <f t="shared" ca="1" si="226"/>
        <v>3.5605071683600534E+29</v>
      </c>
      <c r="EC82" s="321">
        <f t="shared" ca="1" si="227"/>
        <v>7.1210143367201069E+29</v>
      </c>
      <c r="ED82" s="392">
        <f t="shared" ca="1" si="228"/>
        <v>1.4242028673440214E+30</v>
      </c>
      <c r="EE82" s="8"/>
    </row>
    <row r="83" spans="2:135" ht="18" customHeight="1" x14ac:dyDescent="0.25">
      <c r="B83" s="663"/>
      <c r="C83" s="668"/>
      <c r="D83" s="97" t="s">
        <v>291</v>
      </c>
      <c r="E83" s="297"/>
      <c r="F83" s="344"/>
      <c r="G83" s="297"/>
      <c r="H83" s="344"/>
      <c r="I83" s="297"/>
      <c r="J83" s="605">
        <v>34028</v>
      </c>
      <c r="K83" s="605">
        <v>34028</v>
      </c>
      <c r="L83" s="605">
        <v>34028</v>
      </c>
      <c r="M83" s="605">
        <v>34028</v>
      </c>
      <c r="N83" s="606">
        <v>34027</v>
      </c>
      <c r="O83" s="606">
        <v>34027</v>
      </c>
      <c r="P83" s="606">
        <v>34027</v>
      </c>
      <c r="Q83" s="606">
        <v>34027</v>
      </c>
      <c r="R83" s="605">
        <v>34028</v>
      </c>
      <c r="S83" s="606">
        <v>34027</v>
      </c>
      <c r="T83" s="601"/>
      <c r="U83" s="601"/>
      <c r="V83" s="607">
        <v>34285</v>
      </c>
      <c r="W83" s="607">
        <v>34285</v>
      </c>
      <c r="X83" s="607">
        <v>34285</v>
      </c>
      <c r="Y83" s="601"/>
      <c r="Z83" s="601"/>
      <c r="AA83" s="608">
        <v>34285</v>
      </c>
      <c r="AB83" s="608">
        <v>34285</v>
      </c>
      <c r="AC83" s="25" t="s">
        <v>654</v>
      </c>
      <c r="AD83" s="25" t="s">
        <v>655</v>
      </c>
      <c r="AE83" s="25" t="s">
        <v>656</v>
      </c>
      <c r="AF83" s="25" t="s">
        <v>656</v>
      </c>
      <c r="AG83" s="25" t="s">
        <v>657</v>
      </c>
      <c r="AH83" s="25" t="s">
        <v>658</v>
      </c>
      <c r="AI83" s="25" t="s">
        <v>658</v>
      </c>
      <c r="AJ83" s="25"/>
      <c r="AK83" s="25" t="s">
        <v>654</v>
      </c>
      <c r="AL83" s="25" t="s">
        <v>659</v>
      </c>
      <c r="AM83" s="25" t="s">
        <v>660</v>
      </c>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3"/>
      <c r="EE83" s="8"/>
    </row>
    <row r="84" spans="2:135" ht="18" customHeight="1" x14ac:dyDescent="0.25">
      <c r="B84" s="663"/>
      <c r="C84" s="668"/>
      <c r="D84" s="26" t="s">
        <v>292</v>
      </c>
      <c r="E84" s="296"/>
      <c r="F84" s="345"/>
      <c r="G84" s="296"/>
      <c r="H84" s="345"/>
      <c r="I84" s="296"/>
      <c r="J84" s="609">
        <v>50</v>
      </c>
      <c r="K84" s="609">
        <v>50</v>
      </c>
      <c r="L84" s="610">
        <v>45</v>
      </c>
      <c r="M84" s="610">
        <v>48</v>
      </c>
      <c r="N84" s="610">
        <v>61</v>
      </c>
      <c r="O84" s="610">
        <v>61</v>
      </c>
      <c r="P84" s="610">
        <v>61</v>
      </c>
      <c r="Q84" s="610">
        <v>61</v>
      </c>
      <c r="R84" s="610">
        <v>47</v>
      </c>
      <c r="S84" s="610">
        <v>61</v>
      </c>
      <c r="T84" s="610">
        <v>75</v>
      </c>
      <c r="U84" s="610"/>
      <c r="V84" s="610">
        <v>61</v>
      </c>
      <c r="W84" s="610">
        <v>55</v>
      </c>
      <c r="X84" s="610">
        <v>55</v>
      </c>
      <c r="Y84" s="610"/>
      <c r="Z84" s="610"/>
      <c r="AA84" s="609">
        <v>55</v>
      </c>
      <c r="AB84" s="609">
        <v>55</v>
      </c>
      <c r="AC84" s="27"/>
      <c r="AD84" s="27"/>
      <c r="AE84" s="27"/>
      <c r="AF84" s="27"/>
      <c r="AG84" s="27"/>
      <c r="AH84" s="27"/>
      <c r="AI84" s="27"/>
      <c r="AJ84" s="27"/>
      <c r="AK84" s="27"/>
      <c r="AL84" s="27"/>
      <c r="AM84" s="27"/>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4"/>
      <c r="EE84" s="8"/>
    </row>
    <row r="85" spans="2:135" ht="18" customHeight="1" x14ac:dyDescent="0.25">
      <c r="B85" s="663"/>
      <c r="C85" s="668"/>
      <c r="D85" s="26" t="s">
        <v>138</v>
      </c>
      <c r="E85" s="284">
        <v>10</v>
      </c>
      <c r="F85" s="346">
        <v>10</v>
      </c>
      <c r="G85" s="284">
        <v>10</v>
      </c>
      <c r="H85" s="346">
        <v>10</v>
      </c>
      <c r="I85" s="284">
        <v>10</v>
      </c>
      <c r="J85" s="346">
        <v>10</v>
      </c>
      <c r="K85" s="284">
        <v>10</v>
      </c>
      <c r="L85" s="346">
        <v>10</v>
      </c>
      <c r="M85" s="284">
        <v>10</v>
      </c>
      <c r="N85" s="346">
        <v>10</v>
      </c>
      <c r="O85" s="284">
        <v>10</v>
      </c>
      <c r="P85" s="346">
        <v>10</v>
      </c>
      <c r="Q85" s="284">
        <v>11</v>
      </c>
      <c r="R85" s="346">
        <v>10</v>
      </c>
      <c r="S85" s="284">
        <v>9</v>
      </c>
      <c r="T85" s="346">
        <v>9</v>
      </c>
      <c r="U85" s="284">
        <v>9</v>
      </c>
      <c r="V85" s="346">
        <v>11</v>
      </c>
      <c r="W85" s="284">
        <v>11</v>
      </c>
      <c r="X85" s="346">
        <v>11</v>
      </c>
      <c r="Y85" s="284">
        <v>10</v>
      </c>
      <c r="Z85" s="346">
        <v>9</v>
      </c>
      <c r="AA85" s="284">
        <v>10</v>
      </c>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5"/>
      <c r="EE85" s="8"/>
    </row>
    <row r="86" spans="2:135" ht="18" customHeight="1" thickBot="1" x14ac:dyDescent="0.3">
      <c r="B86" s="663"/>
      <c r="C86" s="668"/>
      <c r="D86" s="26" t="s">
        <v>35</v>
      </c>
      <c r="E86" s="611">
        <f ca="1">E87+E95+E103</f>
        <v>140000000</v>
      </c>
      <c r="F86" s="612">
        <f t="shared" ref="F86:AA86" ca="1" si="230">F87+F95+F103</f>
        <v>170000000</v>
      </c>
      <c r="G86" s="613">
        <f t="shared" ca="1" si="230"/>
        <v>175000000</v>
      </c>
      <c r="H86" s="613">
        <f t="shared" ca="1" si="230"/>
        <v>190000000</v>
      </c>
      <c r="I86" s="613">
        <f t="shared" ca="1" si="230"/>
        <v>185000000</v>
      </c>
      <c r="J86" s="613">
        <f t="shared" ca="1" si="230"/>
        <v>140000000</v>
      </c>
      <c r="K86" s="613">
        <f t="shared" ca="1" si="230"/>
        <v>408200000</v>
      </c>
      <c r="L86" s="613">
        <f t="shared" ca="1" si="230"/>
        <v>140000000</v>
      </c>
      <c r="M86" s="613">
        <f t="shared" ca="1" si="230"/>
        <v>170000000</v>
      </c>
      <c r="N86" s="613">
        <f t="shared" ca="1" si="230"/>
        <v>510000000</v>
      </c>
      <c r="O86" s="613">
        <f t="shared" ca="1" si="230"/>
        <v>240000000</v>
      </c>
      <c r="P86" s="613">
        <f t="shared" ca="1" si="230"/>
        <v>240000000</v>
      </c>
      <c r="Q86" s="613">
        <f t="shared" ca="1" si="230"/>
        <v>190000000</v>
      </c>
      <c r="R86" s="613">
        <f t="shared" ca="1" si="230"/>
        <v>200000000</v>
      </c>
      <c r="S86" s="613">
        <f t="shared" ca="1" si="230"/>
        <v>200000000</v>
      </c>
      <c r="T86" s="613">
        <f t="shared" ca="1" si="230"/>
        <v>195000000</v>
      </c>
      <c r="U86" s="613">
        <f t="shared" ca="1" si="230"/>
        <v>195000000</v>
      </c>
      <c r="V86" s="613">
        <f t="shared" ca="1" si="230"/>
        <v>160000000</v>
      </c>
      <c r="W86" s="613">
        <f t="shared" ca="1" si="230"/>
        <v>160000000</v>
      </c>
      <c r="X86" s="613">
        <f t="shared" ca="1" si="230"/>
        <v>179000000</v>
      </c>
      <c r="Y86" s="613">
        <f t="shared" ca="1" si="230"/>
        <v>200000000</v>
      </c>
      <c r="Z86" s="613">
        <f t="shared" ca="1" si="230"/>
        <v>215000000</v>
      </c>
      <c r="AA86" s="613">
        <f t="shared" ca="1" si="230"/>
        <v>195000000</v>
      </c>
      <c r="AB86" s="613"/>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5"/>
      <c r="EE86" s="8"/>
    </row>
    <row r="87" spans="2:135" ht="18" customHeight="1" x14ac:dyDescent="0.25">
      <c r="B87" s="663"/>
      <c r="C87" s="668"/>
      <c r="D87" s="26" t="s">
        <v>139</v>
      </c>
      <c r="E87" s="284">
        <v>12</v>
      </c>
      <c r="F87" s="346">
        <v>12</v>
      </c>
      <c r="G87" s="284">
        <v>12</v>
      </c>
      <c r="H87" s="346">
        <v>12</v>
      </c>
      <c r="I87" s="284">
        <v>12</v>
      </c>
      <c r="J87" s="346">
        <v>12</v>
      </c>
      <c r="K87" s="284">
        <v>12</v>
      </c>
      <c r="L87" s="346">
        <v>12</v>
      </c>
      <c r="M87" s="284">
        <v>12</v>
      </c>
      <c r="N87" s="346">
        <v>12</v>
      </c>
      <c r="O87" s="284">
        <v>12</v>
      </c>
      <c r="P87" s="346">
        <v>12</v>
      </c>
      <c r="Q87" s="284">
        <v>12</v>
      </c>
      <c r="R87" s="346">
        <v>12</v>
      </c>
      <c r="S87" s="284">
        <v>12</v>
      </c>
      <c r="T87" s="346">
        <v>12</v>
      </c>
      <c r="U87" s="284">
        <v>12</v>
      </c>
      <c r="V87" s="346">
        <v>12</v>
      </c>
      <c r="W87" s="284">
        <v>12</v>
      </c>
      <c r="X87" s="346">
        <v>12</v>
      </c>
      <c r="Y87" s="284">
        <v>12</v>
      </c>
      <c r="Z87" s="346">
        <v>12</v>
      </c>
      <c r="AA87" s="284">
        <v>12</v>
      </c>
      <c r="AB87" s="346">
        <v>12</v>
      </c>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5"/>
      <c r="EE87" s="8"/>
    </row>
    <row r="88" spans="2:135" ht="18" customHeight="1" x14ac:dyDescent="0.25">
      <c r="B88" s="663"/>
      <c r="C88" s="668"/>
      <c r="D88" s="26" t="s">
        <v>140</v>
      </c>
      <c r="E88" s="346" t="s">
        <v>647</v>
      </c>
      <c r="F88" s="346" t="s">
        <v>647</v>
      </c>
      <c r="G88" s="346" t="s">
        <v>647</v>
      </c>
      <c r="H88" s="346" t="s">
        <v>647</v>
      </c>
      <c r="I88" s="346" t="s">
        <v>647</v>
      </c>
      <c r="J88" s="346" t="s">
        <v>647</v>
      </c>
      <c r="K88" s="346" t="s">
        <v>647</v>
      </c>
      <c r="L88" s="346" t="s">
        <v>647</v>
      </c>
      <c r="M88" s="346" t="s">
        <v>647</v>
      </c>
      <c r="N88" s="346" t="s">
        <v>647</v>
      </c>
      <c r="O88" s="284" t="s">
        <v>646</v>
      </c>
      <c r="P88" s="346" t="s">
        <v>645</v>
      </c>
      <c r="Q88" s="284"/>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5"/>
      <c r="EE88" s="8"/>
    </row>
    <row r="89" spans="2:135" ht="18" customHeight="1" x14ac:dyDescent="0.25">
      <c r="B89" s="663"/>
      <c r="C89" s="668"/>
      <c r="D89" s="26" t="s">
        <v>141</v>
      </c>
      <c r="E89" s="284">
        <v>21</v>
      </c>
      <c r="F89" s="346">
        <v>21</v>
      </c>
      <c r="G89" s="284">
        <v>21</v>
      </c>
      <c r="H89" s="346">
        <v>21</v>
      </c>
      <c r="I89" s="284">
        <v>21</v>
      </c>
      <c r="J89" s="346">
        <v>21</v>
      </c>
      <c r="K89" s="284">
        <v>21</v>
      </c>
      <c r="L89" s="346">
        <v>21</v>
      </c>
      <c r="M89" s="284">
        <v>21</v>
      </c>
      <c r="N89" s="346">
        <v>21</v>
      </c>
      <c r="O89" s="284">
        <v>21</v>
      </c>
      <c r="P89" s="346">
        <v>21</v>
      </c>
      <c r="Q89" s="284">
        <v>21</v>
      </c>
      <c r="R89" s="346">
        <v>18</v>
      </c>
      <c r="S89" s="284">
        <v>18</v>
      </c>
      <c r="T89" s="346">
        <v>18</v>
      </c>
      <c r="U89" s="284">
        <v>18</v>
      </c>
      <c r="V89" s="346">
        <v>21</v>
      </c>
      <c r="W89" s="284">
        <v>21</v>
      </c>
      <c r="X89" s="346">
        <v>21</v>
      </c>
      <c r="Y89" s="284">
        <v>18</v>
      </c>
      <c r="Z89" s="346">
        <v>18</v>
      </c>
      <c r="AA89" s="284">
        <v>18</v>
      </c>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5"/>
      <c r="EE89" s="8"/>
    </row>
    <row r="90" spans="2:135" ht="18" customHeight="1" x14ac:dyDescent="0.25">
      <c r="B90" s="663"/>
      <c r="C90" s="668"/>
      <c r="D90" s="26" t="s">
        <v>142</v>
      </c>
      <c r="E90" s="284"/>
      <c r="F90" s="346"/>
      <c r="G90" s="284"/>
      <c r="H90" s="346"/>
      <c r="I90" s="284"/>
      <c r="J90" s="346"/>
      <c r="K90" s="284"/>
      <c r="L90" s="346"/>
      <c r="M90" s="284"/>
      <c r="N90" s="346"/>
      <c r="O90" s="284"/>
      <c r="P90" s="346"/>
      <c r="Q90" s="284"/>
      <c r="R90" s="346"/>
      <c r="S90" s="284"/>
      <c r="T90" s="346"/>
      <c r="U90" s="284"/>
      <c r="V90" s="346"/>
      <c r="W90" s="284"/>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5"/>
      <c r="EE90" s="8"/>
    </row>
    <row r="91" spans="2:135" ht="18" customHeight="1" x14ac:dyDescent="0.25">
      <c r="B91" s="663"/>
      <c r="C91" s="668"/>
      <c r="D91" s="26" t="s">
        <v>41</v>
      </c>
      <c r="E91" s="284">
        <v>15</v>
      </c>
      <c r="F91" s="346">
        <v>15</v>
      </c>
      <c r="G91" s="284">
        <v>15</v>
      </c>
      <c r="H91" s="346">
        <v>15</v>
      </c>
      <c r="I91" s="284">
        <v>15</v>
      </c>
      <c r="J91" s="346">
        <v>15</v>
      </c>
      <c r="K91" s="284">
        <v>15</v>
      </c>
      <c r="L91" s="346">
        <v>15</v>
      </c>
      <c r="M91" s="284">
        <v>16</v>
      </c>
      <c r="N91" s="346">
        <v>16</v>
      </c>
      <c r="O91" s="284">
        <v>18</v>
      </c>
      <c r="P91" s="346">
        <v>17</v>
      </c>
      <c r="Q91" s="284">
        <v>15</v>
      </c>
      <c r="R91" s="346">
        <v>17</v>
      </c>
      <c r="S91" s="284">
        <v>17</v>
      </c>
      <c r="T91" s="346">
        <v>16</v>
      </c>
      <c r="U91" s="284">
        <v>16</v>
      </c>
      <c r="V91" s="346">
        <v>16</v>
      </c>
      <c r="W91" s="284">
        <v>16</v>
      </c>
      <c r="X91" s="346">
        <v>16</v>
      </c>
      <c r="Y91" s="284">
        <v>17</v>
      </c>
      <c r="Z91" s="346">
        <v>16</v>
      </c>
      <c r="AA91" s="284">
        <v>15</v>
      </c>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5"/>
      <c r="EE91" s="8"/>
    </row>
    <row r="92" spans="2:135" ht="18" customHeight="1" x14ac:dyDescent="0.25">
      <c r="B92" s="663"/>
      <c r="C92" s="668"/>
      <c r="D92" s="26" t="s">
        <v>143</v>
      </c>
      <c r="E92" s="284"/>
      <c r="F92" s="346"/>
      <c r="G92" s="284"/>
      <c r="H92" s="346"/>
      <c r="I92" s="284"/>
      <c r="J92" s="346"/>
      <c r="K92" s="284"/>
      <c r="L92" s="346"/>
      <c r="M92" s="284"/>
      <c r="N92" s="346"/>
      <c r="O92" s="284"/>
      <c r="P92" s="346"/>
      <c r="Q92" s="284"/>
      <c r="R92" s="346"/>
      <c r="S92" s="284"/>
      <c r="T92" s="346"/>
      <c r="U92" s="284"/>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5"/>
      <c r="EE92" s="8"/>
    </row>
    <row r="93" spans="2:135" ht="18" customHeight="1" x14ac:dyDescent="0.25">
      <c r="B93" s="663"/>
      <c r="C93" s="668"/>
      <c r="D93" s="26" t="s">
        <v>144</v>
      </c>
      <c r="E93" s="284"/>
      <c r="F93" s="346"/>
      <c r="G93" s="284"/>
      <c r="H93" s="346"/>
      <c r="I93" s="284"/>
      <c r="J93" s="346"/>
      <c r="K93" s="284"/>
      <c r="L93" s="346"/>
      <c r="M93" s="284"/>
      <c r="N93" s="346"/>
      <c r="O93" s="284"/>
      <c r="P93" s="346"/>
      <c r="Q93" s="284"/>
      <c r="R93" s="346"/>
      <c r="S93" s="284"/>
      <c r="T93" s="346"/>
      <c r="U93" s="284">
        <v>12300000</v>
      </c>
      <c r="V93" s="346"/>
      <c r="W93" s="284"/>
      <c r="X93" s="346"/>
      <c r="Y93" s="284"/>
      <c r="Z93" s="346">
        <v>14000000</v>
      </c>
      <c r="AA93" s="284">
        <v>12000000</v>
      </c>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5"/>
      <c r="EE93" s="8"/>
    </row>
    <row r="94" spans="2:135" ht="18" customHeight="1" x14ac:dyDescent="0.25">
      <c r="B94" s="663"/>
      <c r="C94" s="668"/>
      <c r="D94" s="26" t="s">
        <v>145</v>
      </c>
      <c r="E94" s="298"/>
      <c r="F94" s="347"/>
      <c r="G94" s="298"/>
      <c r="H94" s="347"/>
      <c r="I94" s="298"/>
      <c r="J94" s="347"/>
      <c r="K94" s="298"/>
      <c r="L94" s="347"/>
      <c r="M94" s="298"/>
      <c r="N94" s="347"/>
      <c r="O94" s="298"/>
      <c r="P94" s="347"/>
      <c r="Q94" s="298"/>
      <c r="R94" s="347"/>
      <c r="S94" s="298"/>
      <c r="T94" s="347"/>
      <c r="U94" s="298">
        <v>1230000</v>
      </c>
      <c r="V94" s="347"/>
      <c r="W94" s="298"/>
      <c r="X94" s="347"/>
      <c r="Y94" s="298"/>
      <c r="Z94" s="347">
        <v>14000000</v>
      </c>
      <c r="AA94" s="298">
        <v>12000000</v>
      </c>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5"/>
      <c r="EE94" s="8"/>
    </row>
    <row r="95" spans="2:135" ht="18" customHeight="1" thickBot="1" x14ac:dyDescent="0.3">
      <c r="B95" s="663"/>
      <c r="C95" s="668"/>
      <c r="D95" s="33" t="s">
        <v>146</v>
      </c>
      <c r="E95" s="299">
        <f ca="1">E86/E91</f>
        <v>16000000</v>
      </c>
      <c r="F95" s="348">
        <f t="shared" ref="F95:BM95" ca="1" si="231">F86/F91</f>
        <v>12666666.666666666</v>
      </c>
      <c r="G95" s="299">
        <f t="shared" ca="1" si="231"/>
        <v>13333333.333333334</v>
      </c>
      <c r="H95" s="348">
        <f t="shared" ca="1" si="231"/>
        <v>13333333.333333334</v>
      </c>
      <c r="I95" s="299">
        <f t="shared" ca="1" si="231"/>
        <v>0</v>
      </c>
      <c r="J95" s="348">
        <f t="shared" ca="1" si="231"/>
        <v>13000000</v>
      </c>
      <c r="K95" s="299">
        <f t="shared" ca="1" si="231"/>
        <v>10666666.666666666</v>
      </c>
      <c r="L95" s="348">
        <f t="shared" ca="1" si="231"/>
        <v>10666666.666666666</v>
      </c>
      <c r="M95" s="299">
        <f t="shared" ca="1" si="231"/>
        <v>11187500</v>
      </c>
      <c r="N95" s="348">
        <f t="shared" ca="1" si="231"/>
        <v>0</v>
      </c>
      <c r="O95" s="299">
        <f t="shared" ca="1" si="231"/>
        <v>11944444.444444444</v>
      </c>
      <c r="P95" s="348">
        <f t="shared" ca="1" si="231"/>
        <v>11470588.235294119</v>
      </c>
      <c r="Q95" s="299">
        <f t="shared" ca="1" si="231"/>
        <v>0</v>
      </c>
      <c r="R95" s="348">
        <f t="shared" ca="1" si="231"/>
        <v>0</v>
      </c>
      <c r="S95" s="299">
        <f t="shared" ca="1" si="231"/>
        <v>0</v>
      </c>
      <c r="T95" s="348">
        <f t="shared" ca="1" si="231"/>
        <v>0</v>
      </c>
      <c r="U95" s="299">
        <f t="shared" ca="1" si="231"/>
        <v>0</v>
      </c>
      <c r="V95" s="348">
        <f t="shared" ca="1" si="231"/>
        <v>0</v>
      </c>
      <c r="W95" s="299">
        <f t="shared" ca="1" si="231"/>
        <v>0</v>
      </c>
      <c r="X95" s="348">
        <f t="shared" ca="1" si="231"/>
        <v>0</v>
      </c>
      <c r="Y95" s="299">
        <f t="shared" ca="1" si="231"/>
        <v>0</v>
      </c>
      <c r="Z95" s="348">
        <f t="shared" ca="1" si="231"/>
        <v>0</v>
      </c>
      <c r="AA95" s="299">
        <f t="shared" ca="1" si="231"/>
        <v>800000</v>
      </c>
      <c r="AB95" s="348" t="e">
        <f t="shared" si="231"/>
        <v>#DIV/0!</v>
      </c>
      <c r="AC95" s="299" t="e">
        <f t="shared" si="231"/>
        <v>#DIV/0!</v>
      </c>
      <c r="AD95" s="348" t="e">
        <f t="shared" si="231"/>
        <v>#DIV/0!</v>
      </c>
      <c r="AE95" s="299" t="e">
        <f t="shared" si="231"/>
        <v>#DIV/0!</v>
      </c>
      <c r="AF95" s="348" t="e">
        <f t="shared" si="231"/>
        <v>#DIV/0!</v>
      </c>
      <c r="AG95" s="299" t="e">
        <f t="shared" si="231"/>
        <v>#DIV/0!</v>
      </c>
      <c r="AH95" s="348" t="e">
        <f t="shared" si="231"/>
        <v>#DIV/0!</v>
      </c>
      <c r="AI95" s="299" t="e">
        <f t="shared" si="231"/>
        <v>#DIV/0!</v>
      </c>
      <c r="AJ95" s="348" t="e">
        <f t="shared" si="231"/>
        <v>#DIV/0!</v>
      </c>
      <c r="AK95" s="299" t="e">
        <f t="shared" si="231"/>
        <v>#DIV/0!</v>
      </c>
      <c r="AL95" s="348" t="e">
        <f t="shared" si="231"/>
        <v>#DIV/0!</v>
      </c>
      <c r="AM95" s="299" t="e">
        <f t="shared" si="231"/>
        <v>#DIV/0!</v>
      </c>
      <c r="AN95" s="348" t="e">
        <f t="shared" si="231"/>
        <v>#DIV/0!</v>
      </c>
      <c r="AO95" s="299" t="e">
        <f t="shared" si="231"/>
        <v>#DIV/0!</v>
      </c>
      <c r="AP95" s="348" t="e">
        <f t="shared" si="231"/>
        <v>#DIV/0!</v>
      </c>
      <c r="AQ95" s="299" t="e">
        <f t="shared" si="231"/>
        <v>#DIV/0!</v>
      </c>
      <c r="AR95" s="348" t="e">
        <f t="shared" si="231"/>
        <v>#DIV/0!</v>
      </c>
      <c r="AS95" s="299" t="e">
        <f t="shared" si="231"/>
        <v>#DIV/0!</v>
      </c>
      <c r="AT95" s="348" t="e">
        <f t="shared" si="231"/>
        <v>#DIV/0!</v>
      </c>
      <c r="AU95" s="299" t="e">
        <f t="shared" si="231"/>
        <v>#DIV/0!</v>
      </c>
      <c r="AV95" s="348" t="e">
        <f t="shared" si="231"/>
        <v>#DIV/0!</v>
      </c>
      <c r="AW95" s="299" t="e">
        <f t="shared" si="231"/>
        <v>#DIV/0!</v>
      </c>
      <c r="AX95" s="348" t="e">
        <f t="shared" si="231"/>
        <v>#DIV/0!</v>
      </c>
      <c r="AY95" s="299" t="e">
        <f t="shared" si="231"/>
        <v>#DIV/0!</v>
      </c>
      <c r="AZ95" s="348" t="e">
        <f t="shared" si="231"/>
        <v>#DIV/0!</v>
      </c>
      <c r="BA95" s="299" t="e">
        <f t="shared" si="231"/>
        <v>#DIV/0!</v>
      </c>
      <c r="BB95" s="348" t="e">
        <f t="shared" si="231"/>
        <v>#DIV/0!</v>
      </c>
      <c r="BC95" s="299" t="e">
        <f t="shared" si="231"/>
        <v>#DIV/0!</v>
      </c>
      <c r="BD95" s="348" t="e">
        <f t="shared" si="231"/>
        <v>#DIV/0!</v>
      </c>
      <c r="BE95" s="299" t="e">
        <f t="shared" si="231"/>
        <v>#DIV/0!</v>
      </c>
      <c r="BF95" s="348" t="e">
        <f t="shared" si="231"/>
        <v>#DIV/0!</v>
      </c>
      <c r="BG95" s="299" t="e">
        <f t="shared" si="231"/>
        <v>#DIV/0!</v>
      </c>
      <c r="BH95" s="348" t="e">
        <f t="shared" si="231"/>
        <v>#DIV/0!</v>
      </c>
      <c r="BI95" s="299" t="e">
        <f t="shared" si="231"/>
        <v>#DIV/0!</v>
      </c>
      <c r="BJ95" s="348" t="e">
        <f t="shared" si="231"/>
        <v>#DIV/0!</v>
      </c>
      <c r="BK95" s="299" t="e">
        <f t="shared" si="231"/>
        <v>#DIV/0!</v>
      </c>
      <c r="BL95" s="348" t="e">
        <f t="shared" si="231"/>
        <v>#DIV/0!</v>
      </c>
      <c r="BM95" s="299" t="e">
        <f t="shared" si="231"/>
        <v>#DIV/0!</v>
      </c>
      <c r="BN95" s="348" t="e">
        <f t="shared" ref="BN95:ED95" si="232">BN86/BN91</f>
        <v>#DIV/0!</v>
      </c>
      <c r="BO95" s="299" t="e">
        <f t="shared" si="232"/>
        <v>#DIV/0!</v>
      </c>
      <c r="BP95" s="348" t="e">
        <f t="shared" si="232"/>
        <v>#DIV/0!</v>
      </c>
      <c r="BQ95" s="299" t="e">
        <f t="shared" si="232"/>
        <v>#DIV/0!</v>
      </c>
      <c r="BR95" s="348" t="e">
        <f t="shared" si="232"/>
        <v>#DIV/0!</v>
      </c>
      <c r="BS95" s="299" t="e">
        <f t="shared" si="232"/>
        <v>#DIV/0!</v>
      </c>
      <c r="BT95" s="348" t="e">
        <f t="shared" si="232"/>
        <v>#DIV/0!</v>
      </c>
      <c r="BU95" s="299" t="e">
        <f t="shared" si="232"/>
        <v>#DIV/0!</v>
      </c>
      <c r="BV95" s="348" t="e">
        <f t="shared" si="232"/>
        <v>#DIV/0!</v>
      </c>
      <c r="BW95" s="299" t="e">
        <f t="shared" si="232"/>
        <v>#DIV/0!</v>
      </c>
      <c r="BX95" s="348" t="e">
        <f t="shared" si="232"/>
        <v>#DIV/0!</v>
      </c>
      <c r="BY95" s="299" t="e">
        <f t="shared" si="232"/>
        <v>#DIV/0!</v>
      </c>
      <c r="BZ95" s="348" t="e">
        <f t="shared" si="232"/>
        <v>#DIV/0!</v>
      </c>
      <c r="CA95" s="299" t="e">
        <f t="shared" si="232"/>
        <v>#DIV/0!</v>
      </c>
      <c r="CB95" s="348" t="e">
        <f t="shared" si="232"/>
        <v>#DIV/0!</v>
      </c>
      <c r="CC95" s="299" t="e">
        <f t="shared" si="232"/>
        <v>#DIV/0!</v>
      </c>
      <c r="CD95" s="348" t="e">
        <f t="shared" si="232"/>
        <v>#DIV/0!</v>
      </c>
      <c r="CE95" s="299" t="e">
        <f t="shared" si="232"/>
        <v>#DIV/0!</v>
      </c>
      <c r="CF95" s="348" t="e">
        <f t="shared" si="232"/>
        <v>#DIV/0!</v>
      </c>
      <c r="CG95" s="299" t="e">
        <f t="shared" si="232"/>
        <v>#DIV/0!</v>
      </c>
      <c r="CH95" s="348" t="e">
        <f t="shared" si="232"/>
        <v>#DIV/0!</v>
      </c>
      <c r="CI95" s="299" t="e">
        <f t="shared" si="232"/>
        <v>#DIV/0!</v>
      </c>
      <c r="CJ95" s="348" t="e">
        <f t="shared" si="232"/>
        <v>#DIV/0!</v>
      </c>
      <c r="CK95" s="299" t="e">
        <f t="shared" si="232"/>
        <v>#DIV/0!</v>
      </c>
      <c r="CL95" s="348" t="e">
        <f t="shared" si="232"/>
        <v>#DIV/0!</v>
      </c>
      <c r="CM95" s="299" t="e">
        <f t="shared" si="232"/>
        <v>#DIV/0!</v>
      </c>
      <c r="CN95" s="348" t="e">
        <f t="shared" si="232"/>
        <v>#DIV/0!</v>
      </c>
      <c r="CO95" s="299" t="e">
        <f t="shared" si="232"/>
        <v>#DIV/0!</v>
      </c>
      <c r="CP95" s="348" t="e">
        <f t="shared" si="232"/>
        <v>#DIV/0!</v>
      </c>
      <c r="CQ95" s="299" t="e">
        <f t="shared" si="232"/>
        <v>#DIV/0!</v>
      </c>
      <c r="CR95" s="348" t="e">
        <f t="shared" si="232"/>
        <v>#DIV/0!</v>
      </c>
      <c r="CS95" s="299" t="e">
        <f t="shared" si="232"/>
        <v>#DIV/0!</v>
      </c>
      <c r="CT95" s="348" t="e">
        <f t="shared" si="232"/>
        <v>#DIV/0!</v>
      </c>
      <c r="CU95" s="299" t="e">
        <f t="shared" si="232"/>
        <v>#DIV/0!</v>
      </c>
      <c r="CV95" s="348" t="e">
        <f t="shared" si="232"/>
        <v>#DIV/0!</v>
      </c>
      <c r="CW95" s="299" t="e">
        <f t="shared" si="232"/>
        <v>#DIV/0!</v>
      </c>
      <c r="CX95" s="348" t="e">
        <f t="shared" si="232"/>
        <v>#DIV/0!</v>
      </c>
      <c r="CY95" s="299" t="e">
        <f t="shared" si="232"/>
        <v>#DIV/0!</v>
      </c>
      <c r="CZ95" s="348" t="e">
        <f t="shared" si="232"/>
        <v>#DIV/0!</v>
      </c>
      <c r="DA95" s="299" t="e">
        <f t="shared" si="232"/>
        <v>#DIV/0!</v>
      </c>
      <c r="DB95" s="348" t="e">
        <f t="shared" si="232"/>
        <v>#DIV/0!</v>
      </c>
      <c r="DC95" s="299" t="e">
        <f t="shared" si="232"/>
        <v>#DIV/0!</v>
      </c>
      <c r="DD95" s="348" t="e">
        <f t="shared" si="232"/>
        <v>#DIV/0!</v>
      </c>
      <c r="DE95" s="299" t="e">
        <f t="shared" si="232"/>
        <v>#DIV/0!</v>
      </c>
      <c r="DF95" s="348" t="e">
        <f t="shared" si="232"/>
        <v>#DIV/0!</v>
      </c>
      <c r="DG95" s="299" t="e">
        <f t="shared" si="232"/>
        <v>#DIV/0!</v>
      </c>
      <c r="DH95" s="348" t="e">
        <f t="shared" si="232"/>
        <v>#DIV/0!</v>
      </c>
      <c r="DI95" s="299" t="e">
        <f t="shared" si="232"/>
        <v>#DIV/0!</v>
      </c>
      <c r="DJ95" s="348" t="e">
        <f t="shared" si="232"/>
        <v>#DIV/0!</v>
      </c>
      <c r="DK95" s="299" t="e">
        <f t="shared" si="232"/>
        <v>#DIV/0!</v>
      </c>
      <c r="DL95" s="348" t="e">
        <f t="shared" si="232"/>
        <v>#DIV/0!</v>
      </c>
      <c r="DM95" s="299" t="e">
        <f t="shared" si="232"/>
        <v>#DIV/0!</v>
      </c>
      <c r="DN95" s="348" t="e">
        <f t="shared" si="232"/>
        <v>#DIV/0!</v>
      </c>
      <c r="DO95" s="299" t="e">
        <f t="shared" si="232"/>
        <v>#DIV/0!</v>
      </c>
      <c r="DP95" s="348" t="e">
        <f t="shared" si="232"/>
        <v>#DIV/0!</v>
      </c>
      <c r="DQ95" s="299" t="e">
        <f t="shared" si="232"/>
        <v>#DIV/0!</v>
      </c>
      <c r="DR95" s="348" t="e">
        <f t="shared" si="232"/>
        <v>#DIV/0!</v>
      </c>
      <c r="DS95" s="299" t="e">
        <f t="shared" si="232"/>
        <v>#DIV/0!</v>
      </c>
      <c r="DT95" s="348" t="e">
        <f t="shared" si="232"/>
        <v>#DIV/0!</v>
      </c>
      <c r="DU95" s="299" t="e">
        <f t="shared" si="232"/>
        <v>#DIV/0!</v>
      </c>
      <c r="DV95" s="348" t="e">
        <f t="shared" si="232"/>
        <v>#DIV/0!</v>
      </c>
      <c r="DW95" s="299" t="e">
        <f t="shared" si="232"/>
        <v>#DIV/0!</v>
      </c>
      <c r="DX95" s="348" t="e">
        <f t="shared" si="232"/>
        <v>#DIV/0!</v>
      </c>
      <c r="DY95" s="299" t="e">
        <f t="shared" si="232"/>
        <v>#DIV/0!</v>
      </c>
      <c r="DZ95" s="348" t="e">
        <f t="shared" si="232"/>
        <v>#DIV/0!</v>
      </c>
      <c r="EA95" s="299" t="e">
        <f t="shared" si="232"/>
        <v>#DIV/0!</v>
      </c>
      <c r="EB95" s="348" t="e">
        <f t="shared" si="232"/>
        <v>#DIV/0!</v>
      </c>
      <c r="EC95" s="299" t="e">
        <f t="shared" si="232"/>
        <v>#DIV/0!</v>
      </c>
      <c r="ED95" s="396" t="e">
        <f t="shared" si="232"/>
        <v>#DIV/0!</v>
      </c>
      <c r="EE95" s="8"/>
    </row>
    <row r="96" spans="2:135" ht="18" customHeight="1" x14ac:dyDescent="0.25">
      <c r="B96" s="663"/>
      <c r="C96" s="668"/>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7"/>
      <c r="EE96" s="8"/>
    </row>
    <row r="97" spans="2:135" ht="18" customHeight="1" x14ac:dyDescent="0.25">
      <c r="B97" s="663"/>
      <c r="C97" s="668"/>
      <c r="D97" s="302" t="s">
        <v>294</v>
      </c>
      <c r="E97" s="303"/>
      <c r="F97" s="350"/>
      <c r="G97" s="303"/>
      <c r="H97" s="350"/>
      <c r="I97" s="303"/>
      <c r="J97" s="350"/>
      <c r="K97" s="303">
        <v>65</v>
      </c>
      <c r="L97" s="350"/>
      <c r="M97" s="303"/>
      <c r="N97" s="350">
        <v>61</v>
      </c>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8"/>
      <c r="EE97" s="8"/>
    </row>
    <row r="98" spans="2:135" ht="18" customHeight="1" x14ac:dyDescent="0.25">
      <c r="B98" s="663"/>
      <c r="C98" s="668"/>
      <c r="D98" s="302" t="s">
        <v>147</v>
      </c>
      <c r="E98" s="304"/>
      <c r="F98" s="351"/>
      <c r="G98" s="304"/>
      <c r="H98" s="351"/>
      <c r="I98" s="304"/>
      <c r="J98" s="351"/>
      <c r="K98" s="304">
        <v>6</v>
      </c>
      <c r="L98" s="351"/>
      <c r="M98" s="304"/>
      <c r="N98" s="351">
        <v>6</v>
      </c>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399"/>
      <c r="EE98" s="8"/>
    </row>
    <row r="99" spans="2:135" ht="18" customHeight="1" x14ac:dyDescent="0.25">
      <c r="B99" s="663"/>
      <c r="C99" s="668"/>
      <c r="D99" s="302" t="s">
        <v>36</v>
      </c>
      <c r="E99" s="304"/>
      <c r="F99" s="351"/>
      <c r="G99" s="304"/>
      <c r="H99" s="351"/>
      <c r="I99" s="304"/>
      <c r="J99" s="351"/>
      <c r="K99" s="304">
        <v>309900000</v>
      </c>
      <c r="L99" s="351"/>
      <c r="M99" s="304"/>
      <c r="N99" s="351">
        <v>370000000</v>
      </c>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399"/>
      <c r="EE99" s="8"/>
    </row>
    <row r="100" spans="2:135" ht="18" customHeight="1" x14ac:dyDescent="0.25">
      <c r="B100" s="663"/>
      <c r="C100" s="668"/>
      <c r="D100" s="302" t="s">
        <v>148</v>
      </c>
      <c r="E100" s="304"/>
      <c r="F100" s="351"/>
      <c r="G100" s="304"/>
      <c r="H100" s="351"/>
      <c r="I100" s="304"/>
      <c r="J100" s="351"/>
      <c r="K100" s="304">
        <v>18</v>
      </c>
      <c r="L100" s="351"/>
      <c r="M100" s="304"/>
      <c r="N100" s="351">
        <v>18</v>
      </c>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399"/>
      <c r="EE100" s="8"/>
    </row>
    <row r="101" spans="2:135" ht="18" customHeight="1" x14ac:dyDescent="0.25">
      <c r="B101" s="663"/>
      <c r="C101" s="668"/>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399"/>
      <c r="EE101" s="8"/>
    </row>
    <row r="102" spans="2:135" ht="18" customHeight="1" x14ac:dyDescent="0.25">
      <c r="B102" s="663"/>
      <c r="C102" s="668"/>
      <c r="D102" s="302" t="s">
        <v>150</v>
      </c>
      <c r="E102" s="304"/>
      <c r="F102" s="351"/>
      <c r="G102" s="304"/>
      <c r="H102" s="351"/>
      <c r="I102" s="304"/>
      <c r="J102" s="351"/>
      <c r="K102" s="304">
        <v>18</v>
      </c>
      <c r="L102" s="351"/>
      <c r="M102" s="304"/>
      <c r="N102" s="351">
        <v>18</v>
      </c>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399"/>
      <c r="EE102" s="8"/>
    </row>
    <row r="103" spans="2:135" ht="18" customHeight="1" x14ac:dyDescent="0.25">
      <c r="B103" s="663"/>
      <c r="C103" s="668"/>
      <c r="D103" s="302" t="s">
        <v>142</v>
      </c>
      <c r="E103" s="304">
        <v>21</v>
      </c>
      <c r="F103" s="351">
        <v>21</v>
      </c>
      <c r="G103" s="304">
        <v>21</v>
      </c>
      <c r="H103" s="351">
        <v>21</v>
      </c>
      <c r="I103" s="304">
        <v>21</v>
      </c>
      <c r="J103" s="351">
        <v>21</v>
      </c>
      <c r="K103" s="304">
        <v>21</v>
      </c>
      <c r="L103" s="351">
        <v>21</v>
      </c>
      <c r="M103" s="304">
        <v>21</v>
      </c>
      <c r="N103" s="351">
        <v>21</v>
      </c>
      <c r="O103" s="304">
        <v>21</v>
      </c>
      <c r="P103" s="351">
        <v>21</v>
      </c>
      <c r="Q103" s="304">
        <v>21</v>
      </c>
      <c r="R103" s="351">
        <v>21</v>
      </c>
      <c r="S103" s="304">
        <v>21</v>
      </c>
      <c r="T103" s="351">
        <v>21</v>
      </c>
      <c r="U103" s="304">
        <v>21</v>
      </c>
      <c r="V103" s="351">
        <v>21</v>
      </c>
      <c r="W103" s="304">
        <v>2</v>
      </c>
      <c r="X103" s="351">
        <v>21</v>
      </c>
      <c r="Y103" s="304">
        <v>21</v>
      </c>
      <c r="Z103" s="351">
        <v>18</v>
      </c>
      <c r="AA103" s="304">
        <v>18</v>
      </c>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399"/>
      <c r="EE103" s="8"/>
    </row>
    <row r="104" spans="2:135" ht="18" customHeight="1" x14ac:dyDescent="0.25">
      <c r="B104" s="663"/>
      <c r="C104" s="668"/>
      <c r="D104" s="302" t="s">
        <v>42</v>
      </c>
      <c r="E104" s="304"/>
      <c r="F104" s="351"/>
      <c r="G104" s="304"/>
      <c r="H104" s="351"/>
      <c r="I104" s="304"/>
      <c r="J104" s="351"/>
      <c r="K104" s="304">
        <v>13</v>
      </c>
      <c r="L104" s="351"/>
      <c r="M104" s="304"/>
      <c r="N104" s="351">
        <v>16</v>
      </c>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399"/>
      <c r="EE104" s="8"/>
    </row>
    <row r="105" spans="2:135" ht="18" customHeight="1" x14ac:dyDescent="0.25">
      <c r="B105" s="663"/>
      <c r="C105" s="668"/>
      <c r="D105" s="302" t="s">
        <v>151</v>
      </c>
      <c r="E105" s="304"/>
      <c r="F105" s="351"/>
      <c r="G105" s="304"/>
      <c r="H105" s="351"/>
      <c r="I105" s="304"/>
      <c r="J105" s="351"/>
      <c r="K105" s="304">
        <v>5000000</v>
      </c>
      <c r="L105" s="351"/>
      <c r="M105" s="304"/>
      <c r="N105" s="351">
        <v>8000000</v>
      </c>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399"/>
      <c r="EE105" s="8"/>
    </row>
    <row r="106" spans="2:135" ht="18" customHeight="1" x14ac:dyDescent="0.25">
      <c r="B106" s="663"/>
      <c r="C106" s="668"/>
      <c r="D106" s="302" t="s">
        <v>152</v>
      </c>
      <c r="E106" s="304"/>
      <c r="F106" s="351"/>
      <c r="G106" s="304"/>
      <c r="H106" s="351"/>
      <c r="I106" s="304"/>
      <c r="J106" s="351"/>
      <c r="K106" s="304">
        <v>23820000</v>
      </c>
      <c r="L106" s="351"/>
      <c r="M106" s="304"/>
      <c r="N106" s="351">
        <v>2341000</v>
      </c>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399"/>
      <c r="EE106" s="8"/>
    </row>
    <row r="107" spans="2:135" ht="18" customHeight="1" x14ac:dyDescent="0.25">
      <c r="B107" s="663"/>
      <c r="C107" s="668"/>
      <c r="D107" s="302" t="s">
        <v>153</v>
      </c>
      <c r="E107" s="305"/>
      <c r="F107" s="352"/>
      <c r="G107" s="305"/>
      <c r="H107" s="352"/>
      <c r="I107" s="305"/>
      <c r="J107" s="352"/>
      <c r="K107" s="305">
        <v>23820000</v>
      </c>
      <c r="L107" s="352"/>
      <c r="M107" s="305"/>
      <c r="N107" s="352">
        <v>23410000</v>
      </c>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399"/>
      <c r="EE107" s="8"/>
    </row>
    <row r="108" spans="2:135" ht="18" customHeight="1" thickBot="1" x14ac:dyDescent="0.3">
      <c r="B108" s="663"/>
      <c r="C108" s="668"/>
      <c r="D108" s="306" t="s">
        <v>154</v>
      </c>
      <c r="E108" s="307" t="e">
        <f>E99/E104</f>
        <v>#DIV/0!</v>
      </c>
      <c r="F108" s="353" t="e">
        <f t="shared" ref="F108:BM108" si="233">F99/F104</f>
        <v>#DIV/0!</v>
      </c>
      <c r="G108" s="307" t="e">
        <f t="shared" si="233"/>
        <v>#DIV/0!</v>
      </c>
      <c r="H108" s="353" t="e">
        <f t="shared" si="233"/>
        <v>#DIV/0!</v>
      </c>
      <c r="I108" s="307" t="e">
        <f t="shared" si="233"/>
        <v>#DIV/0!</v>
      </c>
      <c r="J108" s="353" t="e">
        <f t="shared" si="233"/>
        <v>#DIV/0!</v>
      </c>
      <c r="K108" s="307">
        <f>K99/K104</f>
        <v>23838461.53846154</v>
      </c>
      <c r="L108" s="353" t="e">
        <f t="shared" si="233"/>
        <v>#DIV/0!</v>
      </c>
      <c r="M108" s="307" t="e">
        <f t="shared" si="233"/>
        <v>#DIV/0!</v>
      </c>
      <c r="N108" s="353">
        <f t="shared" si="233"/>
        <v>23125000</v>
      </c>
      <c r="O108" s="307" t="e">
        <f t="shared" si="233"/>
        <v>#DIV/0!</v>
      </c>
      <c r="P108" s="353" t="e">
        <f t="shared" si="233"/>
        <v>#DIV/0!</v>
      </c>
      <c r="Q108" s="307" t="e">
        <f t="shared" si="233"/>
        <v>#DIV/0!</v>
      </c>
      <c r="R108" s="353" t="e">
        <f t="shared" si="233"/>
        <v>#DIV/0!</v>
      </c>
      <c r="S108" s="307" t="e">
        <f t="shared" si="233"/>
        <v>#DIV/0!</v>
      </c>
      <c r="T108" s="353" t="e">
        <f t="shared" si="233"/>
        <v>#DIV/0!</v>
      </c>
      <c r="U108" s="307" t="e">
        <f t="shared" si="233"/>
        <v>#DIV/0!</v>
      </c>
      <c r="V108" s="353" t="e">
        <f t="shared" si="233"/>
        <v>#DIV/0!</v>
      </c>
      <c r="W108" s="307" t="e">
        <f t="shared" si="233"/>
        <v>#DIV/0!</v>
      </c>
      <c r="X108" s="353" t="e">
        <f t="shared" si="233"/>
        <v>#DIV/0!</v>
      </c>
      <c r="Y108" s="307" t="e">
        <f t="shared" si="233"/>
        <v>#DIV/0!</v>
      </c>
      <c r="Z108" s="353" t="e">
        <f t="shared" si="233"/>
        <v>#DIV/0!</v>
      </c>
      <c r="AA108" s="307" t="e">
        <f t="shared" si="233"/>
        <v>#DIV/0!</v>
      </c>
      <c r="AB108" s="353" t="e">
        <f t="shared" si="233"/>
        <v>#DIV/0!</v>
      </c>
      <c r="AC108" s="307" t="e">
        <f t="shared" si="233"/>
        <v>#DIV/0!</v>
      </c>
      <c r="AD108" s="353" t="e">
        <f t="shared" si="233"/>
        <v>#DIV/0!</v>
      </c>
      <c r="AE108" s="307" t="e">
        <f t="shared" si="233"/>
        <v>#DIV/0!</v>
      </c>
      <c r="AF108" s="353" t="e">
        <f t="shared" si="233"/>
        <v>#DIV/0!</v>
      </c>
      <c r="AG108" s="307" t="e">
        <f t="shared" si="233"/>
        <v>#DIV/0!</v>
      </c>
      <c r="AH108" s="353" t="e">
        <f t="shared" si="233"/>
        <v>#DIV/0!</v>
      </c>
      <c r="AI108" s="307" t="e">
        <f t="shared" si="233"/>
        <v>#DIV/0!</v>
      </c>
      <c r="AJ108" s="353" t="e">
        <f t="shared" si="233"/>
        <v>#DIV/0!</v>
      </c>
      <c r="AK108" s="307" t="e">
        <f t="shared" si="233"/>
        <v>#DIV/0!</v>
      </c>
      <c r="AL108" s="353" t="e">
        <f t="shared" si="233"/>
        <v>#DIV/0!</v>
      </c>
      <c r="AM108" s="307" t="e">
        <f t="shared" si="233"/>
        <v>#DIV/0!</v>
      </c>
      <c r="AN108" s="353" t="e">
        <f t="shared" si="233"/>
        <v>#DIV/0!</v>
      </c>
      <c r="AO108" s="307" t="e">
        <f t="shared" si="233"/>
        <v>#DIV/0!</v>
      </c>
      <c r="AP108" s="353" t="e">
        <f t="shared" si="233"/>
        <v>#DIV/0!</v>
      </c>
      <c r="AQ108" s="307" t="e">
        <f t="shared" si="233"/>
        <v>#DIV/0!</v>
      </c>
      <c r="AR108" s="353" t="e">
        <f t="shared" si="233"/>
        <v>#DIV/0!</v>
      </c>
      <c r="AS108" s="307" t="e">
        <f t="shared" si="233"/>
        <v>#DIV/0!</v>
      </c>
      <c r="AT108" s="353" t="e">
        <f t="shared" si="233"/>
        <v>#DIV/0!</v>
      </c>
      <c r="AU108" s="307" t="e">
        <f t="shared" si="233"/>
        <v>#DIV/0!</v>
      </c>
      <c r="AV108" s="353" t="e">
        <f t="shared" si="233"/>
        <v>#DIV/0!</v>
      </c>
      <c r="AW108" s="307" t="e">
        <f t="shared" si="233"/>
        <v>#DIV/0!</v>
      </c>
      <c r="AX108" s="353" t="e">
        <f t="shared" si="233"/>
        <v>#DIV/0!</v>
      </c>
      <c r="AY108" s="307" t="e">
        <f t="shared" si="233"/>
        <v>#DIV/0!</v>
      </c>
      <c r="AZ108" s="353" t="e">
        <f t="shared" si="233"/>
        <v>#DIV/0!</v>
      </c>
      <c r="BA108" s="307" t="e">
        <f t="shared" si="233"/>
        <v>#DIV/0!</v>
      </c>
      <c r="BB108" s="353" t="e">
        <f t="shared" si="233"/>
        <v>#DIV/0!</v>
      </c>
      <c r="BC108" s="307" t="e">
        <f t="shared" si="233"/>
        <v>#DIV/0!</v>
      </c>
      <c r="BD108" s="353" t="e">
        <f t="shared" si="233"/>
        <v>#DIV/0!</v>
      </c>
      <c r="BE108" s="307" t="e">
        <f t="shared" si="233"/>
        <v>#DIV/0!</v>
      </c>
      <c r="BF108" s="353" t="e">
        <f t="shared" si="233"/>
        <v>#DIV/0!</v>
      </c>
      <c r="BG108" s="307" t="e">
        <f t="shared" si="233"/>
        <v>#DIV/0!</v>
      </c>
      <c r="BH108" s="353" t="e">
        <f t="shared" si="233"/>
        <v>#DIV/0!</v>
      </c>
      <c r="BI108" s="307" t="e">
        <f t="shared" si="233"/>
        <v>#DIV/0!</v>
      </c>
      <c r="BJ108" s="353" t="e">
        <f t="shared" si="233"/>
        <v>#DIV/0!</v>
      </c>
      <c r="BK108" s="307" t="e">
        <f t="shared" si="233"/>
        <v>#DIV/0!</v>
      </c>
      <c r="BL108" s="353" t="e">
        <f t="shared" si="233"/>
        <v>#DIV/0!</v>
      </c>
      <c r="BM108" s="307" t="e">
        <f t="shared" si="233"/>
        <v>#DIV/0!</v>
      </c>
      <c r="BN108" s="353" t="e">
        <f t="shared" ref="BN108:ED108" si="234">BN99/BN104</f>
        <v>#DIV/0!</v>
      </c>
      <c r="BO108" s="307" t="e">
        <f t="shared" si="234"/>
        <v>#DIV/0!</v>
      </c>
      <c r="BP108" s="353" t="e">
        <f t="shared" si="234"/>
        <v>#DIV/0!</v>
      </c>
      <c r="BQ108" s="307" t="e">
        <f t="shared" si="234"/>
        <v>#DIV/0!</v>
      </c>
      <c r="BR108" s="353" t="e">
        <f t="shared" si="234"/>
        <v>#DIV/0!</v>
      </c>
      <c r="BS108" s="307" t="e">
        <f t="shared" si="234"/>
        <v>#DIV/0!</v>
      </c>
      <c r="BT108" s="353" t="e">
        <f t="shared" si="234"/>
        <v>#DIV/0!</v>
      </c>
      <c r="BU108" s="307" t="e">
        <f t="shared" si="234"/>
        <v>#DIV/0!</v>
      </c>
      <c r="BV108" s="353" t="e">
        <f t="shared" si="234"/>
        <v>#DIV/0!</v>
      </c>
      <c r="BW108" s="307" t="e">
        <f t="shared" si="234"/>
        <v>#DIV/0!</v>
      </c>
      <c r="BX108" s="353" t="e">
        <f t="shared" si="234"/>
        <v>#DIV/0!</v>
      </c>
      <c r="BY108" s="307" t="e">
        <f t="shared" si="234"/>
        <v>#DIV/0!</v>
      </c>
      <c r="BZ108" s="353" t="e">
        <f t="shared" si="234"/>
        <v>#DIV/0!</v>
      </c>
      <c r="CA108" s="307" t="e">
        <f t="shared" si="234"/>
        <v>#DIV/0!</v>
      </c>
      <c r="CB108" s="353" t="e">
        <f t="shared" si="234"/>
        <v>#DIV/0!</v>
      </c>
      <c r="CC108" s="307" t="e">
        <f t="shared" si="234"/>
        <v>#DIV/0!</v>
      </c>
      <c r="CD108" s="353" t="e">
        <f t="shared" si="234"/>
        <v>#DIV/0!</v>
      </c>
      <c r="CE108" s="307" t="e">
        <f t="shared" si="234"/>
        <v>#DIV/0!</v>
      </c>
      <c r="CF108" s="353" t="e">
        <f t="shared" si="234"/>
        <v>#DIV/0!</v>
      </c>
      <c r="CG108" s="307" t="e">
        <f t="shared" si="234"/>
        <v>#DIV/0!</v>
      </c>
      <c r="CH108" s="353" t="e">
        <f t="shared" si="234"/>
        <v>#DIV/0!</v>
      </c>
      <c r="CI108" s="307" t="e">
        <f t="shared" si="234"/>
        <v>#DIV/0!</v>
      </c>
      <c r="CJ108" s="353" t="e">
        <f t="shared" si="234"/>
        <v>#DIV/0!</v>
      </c>
      <c r="CK108" s="307" t="e">
        <f t="shared" si="234"/>
        <v>#DIV/0!</v>
      </c>
      <c r="CL108" s="353" t="e">
        <f t="shared" si="234"/>
        <v>#DIV/0!</v>
      </c>
      <c r="CM108" s="307" t="e">
        <f t="shared" si="234"/>
        <v>#DIV/0!</v>
      </c>
      <c r="CN108" s="353" t="e">
        <f t="shared" si="234"/>
        <v>#DIV/0!</v>
      </c>
      <c r="CO108" s="307" t="e">
        <f t="shared" si="234"/>
        <v>#DIV/0!</v>
      </c>
      <c r="CP108" s="353" t="e">
        <f t="shared" si="234"/>
        <v>#DIV/0!</v>
      </c>
      <c r="CQ108" s="307" t="e">
        <f t="shared" si="234"/>
        <v>#DIV/0!</v>
      </c>
      <c r="CR108" s="353" t="e">
        <f t="shared" si="234"/>
        <v>#DIV/0!</v>
      </c>
      <c r="CS108" s="307" t="e">
        <f t="shared" si="234"/>
        <v>#DIV/0!</v>
      </c>
      <c r="CT108" s="353" t="e">
        <f t="shared" si="234"/>
        <v>#DIV/0!</v>
      </c>
      <c r="CU108" s="307" t="e">
        <f t="shared" si="234"/>
        <v>#DIV/0!</v>
      </c>
      <c r="CV108" s="353" t="e">
        <f t="shared" si="234"/>
        <v>#DIV/0!</v>
      </c>
      <c r="CW108" s="307" t="e">
        <f t="shared" si="234"/>
        <v>#DIV/0!</v>
      </c>
      <c r="CX108" s="353" t="e">
        <f t="shared" si="234"/>
        <v>#DIV/0!</v>
      </c>
      <c r="CY108" s="307" t="e">
        <f t="shared" si="234"/>
        <v>#DIV/0!</v>
      </c>
      <c r="CZ108" s="353" t="e">
        <f t="shared" si="234"/>
        <v>#DIV/0!</v>
      </c>
      <c r="DA108" s="307" t="e">
        <f t="shared" si="234"/>
        <v>#DIV/0!</v>
      </c>
      <c r="DB108" s="353" t="e">
        <f t="shared" si="234"/>
        <v>#DIV/0!</v>
      </c>
      <c r="DC108" s="307" t="e">
        <f t="shared" si="234"/>
        <v>#DIV/0!</v>
      </c>
      <c r="DD108" s="353" t="e">
        <f t="shared" si="234"/>
        <v>#DIV/0!</v>
      </c>
      <c r="DE108" s="307" t="e">
        <f t="shared" si="234"/>
        <v>#DIV/0!</v>
      </c>
      <c r="DF108" s="353" t="e">
        <f t="shared" si="234"/>
        <v>#DIV/0!</v>
      </c>
      <c r="DG108" s="307" t="e">
        <f t="shared" si="234"/>
        <v>#DIV/0!</v>
      </c>
      <c r="DH108" s="353" t="e">
        <f t="shared" si="234"/>
        <v>#DIV/0!</v>
      </c>
      <c r="DI108" s="307" t="e">
        <f t="shared" si="234"/>
        <v>#DIV/0!</v>
      </c>
      <c r="DJ108" s="353" t="e">
        <f t="shared" si="234"/>
        <v>#DIV/0!</v>
      </c>
      <c r="DK108" s="307" t="e">
        <f t="shared" si="234"/>
        <v>#DIV/0!</v>
      </c>
      <c r="DL108" s="353" t="e">
        <f t="shared" si="234"/>
        <v>#DIV/0!</v>
      </c>
      <c r="DM108" s="307" t="e">
        <f t="shared" si="234"/>
        <v>#DIV/0!</v>
      </c>
      <c r="DN108" s="353" t="e">
        <f t="shared" si="234"/>
        <v>#DIV/0!</v>
      </c>
      <c r="DO108" s="307" t="e">
        <f t="shared" si="234"/>
        <v>#DIV/0!</v>
      </c>
      <c r="DP108" s="353" t="e">
        <f t="shared" si="234"/>
        <v>#DIV/0!</v>
      </c>
      <c r="DQ108" s="307" t="e">
        <f t="shared" si="234"/>
        <v>#DIV/0!</v>
      </c>
      <c r="DR108" s="353" t="e">
        <f t="shared" si="234"/>
        <v>#DIV/0!</v>
      </c>
      <c r="DS108" s="307" t="e">
        <f t="shared" si="234"/>
        <v>#DIV/0!</v>
      </c>
      <c r="DT108" s="353" t="e">
        <f t="shared" si="234"/>
        <v>#DIV/0!</v>
      </c>
      <c r="DU108" s="307" t="e">
        <f t="shared" si="234"/>
        <v>#DIV/0!</v>
      </c>
      <c r="DV108" s="353" t="e">
        <f t="shared" si="234"/>
        <v>#DIV/0!</v>
      </c>
      <c r="DW108" s="307" t="e">
        <f t="shared" si="234"/>
        <v>#DIV/0!</v>
      </c>
      <c r="DX108" s="353" t="e">
        <f t="shared" si="234"/>
        <v>#DIV/0!</v>
      </c>
      <c r="DY108" s="307" t="e">
        <f t="shared" si="234"/>
        <v>#DIV/0!</v>
      </c>
      <c r="DZ108" s="353" t="e">
        <f t="shared" si="234"/>
        <v>#DIV/0!</v>
      </c>
      <c r="EA108" s="307" t="e">
        <f t="shared" si="234"/>
        <v>#DIV/0!</v>
      </c>
      <c r="EB108" s="353" t="e">
        <f t="shared" si="234"/>
        <v>#DIV/0!</v>
      </c>
      <c r="EC108" s="307" t="e">
        <f t="shared" si="234"/>
        <v>#DIV/0!</v>
      </c>
      <c r="ED108" s="400" t="e">
        <f t="shared" si="234"/>
        <v>#DIV/0!</v>
      </c>
      <c r="EE108" s="8"/>
    </row>
    <row r="109" spans="2:135" ht="18" customHeight="1" x14ac:dyDescent="0.25">
      <c r="B109" s="663"/>
      <c r="C109" s="668"/>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1"/>
      <c r="EE109" s="8"/>
    </row>
    <row r="110" spans="2:135" ht="18" customHeight="1" x14ac:dyDescent="0.25">
      <c r="B110" s="663"/>
      <c r="C110" s="668"/>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2"/>
      <c r="EE110" s="8"/>
    </row>
    <row r="111" spans="2:135" ht="18" customHeight="1" x14ac:dyDescent="0.25">
      <c r="B111" s="663"/>
      <c r="C111" s="668"/>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3"/>
      <c r="EE111" s="8"/>
    </row>
    <row r="112" spans="2:135" ht="18" customHeight="1" x14ac:dyDescent="0.25">
      <c r="B112" s="663"/>
      <c r="C112" s="668"/>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3"/>
      <c r="EE112" s="8"/>
    </row>
    <row r="113" spans="2:135" ht="18" customHeight="1" x14ac:dyDescent="0.25">
      <c r="B113" s="663"/>
      <c r="C113" s="668"/>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3"/>
      <c r="EE113" s="8"/>
    </row>
    <row r="114" spans="2:135" ht="18" customHeight="1" x14ac:dyDescent="0.25">
      <c r="B114" s="663"/>
      <c r="C114" s="668"/>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3"/>
      <c r="EE114" s="8"/>
    </row>
    <row r="115" spans="2:135" ht="18" customHeight="1" x14ac:dyDescent="0.25">
      <c r="B115" s="663"/>
      <c r="C115" s="668"/>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3"/>
      <c r="EE115" s="8"/>
    </row>
    <row r="116" spans="2:135" ht="18" customHeight="1" x14ac:dyDescent="0.25">
      <c r="B116" s="663"/>
      <c r="C116" s="668"/>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3"/>
      <c r="EE116" s="8"/>
    </row>
    <row r="117" spans="2:135" ht="18" customHeight="1" x14ac:dyDescent="0.25">
      <c r="B117" s="663"/>
      <c r="C117" s="668"/>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3"/>
      <c r="EE117" s="8"/>
    </row>
    <row r="118" spans="2:135" ht="18" customHeight="1" x14ac:dyDescent="0.25">
      <c r="B118" s="663"/>
      <c r="C118" s="668"/>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3"/>
      <c r="EE118" s="8"/>
    </row>
    <row r="119" spans="2:135" ht="18" customHeight="1" x14ac:dyDescent="0.25">
      <c r="B119" s="663"/>
      <c r="C119" s="668"/>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3"/>
      <c r="EE119" s="8"/>
    </row>
    <row r="120" spans="2:135" ht="18" customHeight="1" x14ac:dyDescent="0.25">
      <c r="B120" s="663"/>
      <c r="C120" s="668"/>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3"/>
      <c r="EE120" s="8"/>
    </row>
    <row r="121" spans="2:135" ht="18" customHeight="1" thickBot="1" x14ac:dyDescent="0.3">
      <c r="B121" s="663"/>
      <c r="C121" s="668"/>
      <c r="D121" s="314" t="s">
        <v>162</v>
      </c>
      <c r="E121" s="315" t="e">
        <f>E112/E117</f>
        <v>#DIV/0!</v>
      </c>
      <c r="F121" s="358" t="e">
        <f t="shared" ref="F121:BM121" si="235">F112/F117</f>
        <v>#DIV/0!</v>
      </c>
      <c r="G121" s="315" t="e">
        <f t="shared" si="235"/>
        <v>#DIV/0!</v>
      </c>
      <c r="H121" s="358" t="e">
        <f t="shared" si="235"/>
        <v>#DIV/0!</v>
      </c>
      <c r="I121" s="315" t="e">
        <f t="shared" si="235"/>
        <v>#DIV/0!</v>
      </c>
      <c r="J121" s="358" t="e">
        <f t="shared" si="235"/>
        <v>#DIV/0!</v>
      </c>
      <c r="K121" s="315" t="e">
        <f t="shared" si="235"/>
        <v>#DIV/0!</v>
      </c>
      <c r="L121" s="358" t="e">
        <f t="shared" si="235"/>
        <v>#DIV/0!</v>
      </c>
      <c r="M121" s="315" t="e">
        <f t="shared" si="235"/>
        <v>#DIV/0!</v>
      </c>
      <c r="N121" s="358" t="e">
        <f t="shared" si="235"/>
        <v>#DIV/0!</v>
      </c>
      <c r="O121" s="315" t="e">
        <f t="shared" si="235"/>
        <v>#DIV/0!</v>
      </c>
      <c r="P121" s="358" t="e">
        <f t="shared" si="235"/>
        <v>#DIV/0!</v>
      </c>
      <c r="Q121" s="315" t="e">
        <f t="shared" si="235"/>
        <v>#DIV/0!</v>
      </c>
      <c r="R121" s="358" t="e">
        <f t="shared" si="235"/>
        <v>#DIV/0!</v>
      </c>
      <c r="S121" s="315" t="e">
        <f t="shared" si="235"/>
        <v>#DIV/0!</v>
      </c>
      <c r="T121" s="358" t="e">
        <f t="shared" si="235"/>
        <v>#DIV/0!</v>
      </c>
      <c r="U121" s="315" t="e">
        <f t="shared" si="235"/>
        <v>#DIV/0!</v>
      </c>
      <c r="V121" s="358" t="e">
        <f t="shared" si="235"/>
        <v>#DIV/0!</v>
      </c>
      <c r="W121" s="315" t="e">
        <f t="shared" si="235"/>
        <v>#DIV/0!</v>
      </c>
      <c r="X121" s="358" t="e">
        <f t="shared" si="235"/>
        <v>#DIV/0!</v>
      </c>
      <c r="Y121" s="315" t="e">
        <f t="shared" si="235"/>
        <v>#DIV/0!</v>
      </c>
      <c r="Z121" s="358" t="e">
        <f t="shared" si="235"/>
        <v>#DIV/0!</v>
      </c>
      <c r="AA121" s="315" t="e">
        <f t="shared" si="235"/>
        <v>#DIV/0!</v>
      </c>
      <c r="AB121" s="358" t="e">
        <f t="shared" si="235"/>
        <v>#DIV/0!</v>
      </c>
      <c r="AC121" s="315" t="e">
        <f t="shared" si="235"/>
        <v>#DIV/0!</v>
      </c>
      <c r="AD121" s="358" t="e">
        <f t="shared" si="235"/>
        <v>#DIV/0!</v>
      </c>
      <c r="AE121" s="315" t="e">
        <f t="shared" si="235"/>
        <v>#DIV/0!</v>
      </c>
      <c r="AF121" s="358" t="e">
        <f t="shared" si="235"/>
        <v>#DIV/0!</v>
      </c>
      <c r="AG121" s="315" t="e">
        <f t="shared" si="235"/>
        <v>#DIV/0!</v>
      </c>
      <c r="AH121" s="358" t="e">
        <f t="shared" si="235"/>
        <v>#DIV/0!</v>
      </c>
      <c r="AI121" s="315" t="e">
        <f t="shared" si="235"/>
        <v>#DIV/0!</v>
      </c>
      <c r="AJ121" s="358" t="e">
        <f t="shared" si="235"/>
        <v>#DIV/0!</v>
      </c>
      <c r="AK121" s="315" t="e">
        <f t="shared" si="235"/>
        <v>#DIV/0!</v>
      </c>
      <c r="AL121" s="358" t="e">
        <f t="shared" si="235"/>
        <v>#DIV/0!</v>
      </c>
      <c r="AM121" s="315" t="e">
        <f t="shared" si="235"/>
        <v>#DIV/0!</v>
      </c>
      <c r="AN121" s="358" t="e">
        <f t="shared" si="235"/>
        <v>#DIV/0!</v>
      </c>
      <c r="AO121" s="315" t="e">
        <f t="shared" si="235"/>
        <v>#DIV/0!</v>
      </c>
      <c r="AP121" s="358" t="e">
        <f t="shared" si="235"/>
        <v>#DIV/0!</v>
      </c>
      <c r="AQ121" s="315" t="e">
        <f t="shared" si="235"/>
        <v>#DIV/0!</v>
      </c>
      <c r="AR121" s="358" t="e">
        <f t="shared" si="235"/>
        <v>#DIV/0!</v>
      </c>
      <c r="AS121" s="315" t="e">
        <f t="shared" si="235"/>
        <v>#DIV/0!</v>
      </c>
      <c r="AT121" s="358" t="e">
        <f t="shared" si="235"/>
        <v>#DIV/0!</v>
      </c>
      <c r="AU121" s="315" t="e">
        <f t="shared" si="235"/>
        <v>#DIV/0!</v>
      </c>
      <c r="AV121" s="358" t="e">
        <f t="shared" si="235"/>
        <v>#DIV/0!</v>
      </c>
      <c r="AW121" s="315" t="e">
        <f t="shared" si="235"/>
        <v>#DIV/0!</v>
      </c>
      <c r="AX121" s="358" t="e">
        <f t="shared" si="235"/>
        <v>#DIV/0!</v>
      </c>
      <c r="AY121" s="315" t="e">
        <f t="shared" si="235"/>
        <v>#DIV/0!</v>
      </c>
      <c r="AZ121" s="358" t="e">
        <f t="shared" si="235"/>
        <v>#DIV/0!</v>
      </c>
      <c r="BA121" s="315" t="e">
        <f t="shared" si="235"/>
        <v>#DIV/0!</v>
      </c>
      <c r="BB121" s="358" t="e">
        <f t="shared" si="235"/>
        <v>#DIV/0!</v>
      </c>
      <c r="BC121" s="315" t="e">
        <f t="shared" si="235"/>
        <v>#DIV/0!</v>
      </c>
      <c r="BD121" s="358" t="e">
        <f t="shared" si="235"/>
        <v>#DIV/0!</v>
      </c>
      <c r="BE121" s="315" t="e">
        <f t="shared" si="235"/>
        <v>#DIV/0!</v>
      </c>
      <c r="BF121" s="358" t="e">
        <f t="shared" si="235"/>
        <v>#DIV/0!</v>
      </c>
      <c r="BG121" s="315" t="e">
        <f t="shared" si="235"/>
        <v>#DIV/0!</v>
      </c>
      <c r="BH121" s="358" t="e">
        <f t="shared" si="235"/>
        <v>#DIV/0!</v>
      </c>
      <c r="BI121" s="315" t="e">
        <f t="shared" si="235"/>
        <v>#DIV/0!</v>
      </c>
      <c r="BJ121" s="358" t="e">
        <f t="shared" si="235"/>
        <v>#DIV/0!</v>
      </c>
      <c r="BK121" s="315" t="e">
        <f t="shared" si="235"/>
        <v>#DIV/0!</v>
      </c>
      <c r="BL121" s="358" t="e">
        <f t="shared" si="235"/>
        <v>#DIV/0!</v>
      </c>
      <c r="BM121" s="315" t="e">
        <f t="shared" si="235"/>
        <v>#DIV/0!</v>
      </c>
      <c r="BN121" s="358" t="e">
        <f t="shared" ref="BN121:ED121" si="236">BN112/BN117</f>
        <v>#DIV/0!</v>
      </c>
      <c r="BO121" s="315" t="e">
        <f t="shared" si="236"/>
        <v>#DIV/0!</v>
      </c>
      <c r="BP121" s="358" t="e">
        <f t="shared" si="236"/>
        <v>#DIV/0!</v>
      </c>
      <c r="BQ121" s="315" t="e">
        <f t="shared" si="236"/>
        <v>#DIV/0!</v>
      </c>
      <c r="BR121" s="358" t="e">
        <f t="shared" si="236"/>
        <v>#DIV/0!</v>
      </c>
      <c r="BS121" s="315" t="e">
        <f t="shared" si="236"/>
        <v>#DIV/0!</v>
      </c>
      <c r="BT121" s="358" t="e">
        <f t="shared" si="236"/>
        <v>#DIV/0!</v>
      </c>
      <c r="BU121" s="315" t="e">
        <f t="shared" si="236"/>
        <v>#DIV/0!</v>
      </c>
      <c r="BV121" s="358" t="e">
        <f t="shared" si="236"/>
        <v>#DIV/0!</v>
      </c>
      <c r="BW121" s="315" t="e">
        <f t="shared" si="236"/>
        <v>#DIV/0!</v>
      </c>
      <c r="BX121" s="358" t="e">
        <f t="shared" si="236"/>
        <v>#DIV/0!</v>
      </c>
      <c r="BY121" s="315" t="e">
        <f t="shared" si="236"/>
        <v>#DIV/0!</v>
      </c>
      <c r="BZ121" s="358" t="e">
        <f t="shared" si="236"/>
        <v>#DIV/0!</v>
      </c>
      <c r="CA121" s="315" t="e">
        <f t="shared" si="236"/>
        <v>#DIV/0!</v>
      </c>
      <c r="CB121" s="358" t="e">
        <f t="shared" si="236"/>
        <v>#DIV/0!</v>
      </c>
      <c r="CC121" s="315" t="e">
        <f t="shared" si="236"/>
        <v>#DIV/0!</v>
      </c>
      <c r="CD121" s="358" t="e">
        <f t="shared" si="236"/>
        <v>#DIV/0!</v>
      </c>
      <c r="CE121" s="315" t="e">
        <f t="shared" si="236"/>
        <v>#DIV/0!</v>
      </c>
      <c r="CF121" s="358" t="e">
        <f t="shared" si="236"/>
        <v>#DIV/0!</v>
      </c>
      <c r="CG121" s="315" t="e">
        <f t="shared" si="236"/>
        <v>#DIV/0!</v>
      </c>
      <c r="CH121" s="358" t="e">
        <f t="shared" si="236"/>
        <v>#DIV/0!</v>
      </c>
      <c r="CI121" s="315" t="e">
        <f t="shared" si="236"/>
        <v>#DIV/0!</v>
      </c>
      <c r="CJ121" s="358" t="e">
        <f t="shared" si="236"/>
        <v>#DIV/0!</v>
      </c>
      <c r="CK121" s="315" t="e">
        <f t="shared" si="236"/>
        <v>#DIV/0!</v>
      </c>
      <c r="CL121" s="358" t="e">
        <f t="shared" si="236"/>
        <v>#DIV/0!</v>
      </c>
      <c r="CM121" s="315" t="e">
        <f t="shared" si="236"/>
        <v>#DIV/0!</v>
      </c>
      <c r="CN121" s="358" t="e">
        <f t="shared" si="236"/>
        <v>#DIV/0!</v>
      </c>
      <c r="CO121" s="315" t="e">
        <f t="shared" si="236"/>
        <v>#DIV/0!</v>
      </c>
      <c r="CP121" s="358" t="e">
        <f t="shared" si="236"/>
        <v>#DIV/0!</v>
      </c>
      <c r="CQ121" s="315" t="e">
        <f t="shared" si="236"/>
        <v>#DIV/0!</v>
      </c>
      <c r="CR121" s="358" t="e">
        <f t="shared" si="236"/>
        <v>#DIV/0!</v>
      </c>
      <c r="CS121" s="315" t="e">
        <f t="shared" si="236"/>
        <v>#DIV/0!</v>
      </c>
      <c r="CT121" s="358" t="e">
        <f t="shared" si="236"/>
        <v>#DIV/0!</v>
      </c>
      <c r="CU121" s="315" t="e">
        <f t="shared" si="236"/>
        <v>#DIV/0!</v>
      </c>
      <c r="CV121" s="358" t="e">
        <f t="shared" si="236"/>
        <v>#DIV/0!</v>
      </c>
      <c r="CW121" s="315" t="e">
        <f t="shared" si="236"/>
        <v>#DIV/0!</v>
      </c>
      <c r="CX121" s="358" t="e">
        <f t="shared" si="236"/>
        <v>#DIV/0!</v>
      </c>
      <c r="CY121" s="315" t="e">
        <f t="shared" si="236"/>
        <v>#DIV/0!</v>
      </c>
      <c r="CZ121" s="358" t="e">
        <f t="shared" si="236"/>
        <v>#DIV/0!</v>
      </c>
      <c r="DA121" s="315" t="e">
        <f t="shared" si="236"/>
        <v>#DIV/0!</v>
      </c>
      <c r="DB121" s="358" t="e">
        <f t="shared" si="236"/>
        <v>#DIV/0!</v>
      </c>
      <c r="DC121" s="315" t="e">
        <f t="shared" si="236"/>
        <v>#DIV/0!</v>
      </c>
      <c r="DD121" s="358" t="e">
        <f t="shared" si="236"/>
        <v>#DIV/0!</v>
      </c>
      <c r="DE121" s="315" t="e">
        <f t="shared" si="236"/>
        <v>#DIV/0!</v>
      </c>
      <c r="DF121" s="358" t="e">
        <f t="shared" si="236"/>
        <v>#DIV/0!</v>
      </c>
      <c r="DG121" s="315" t="e">
        <f t="shared" si="236"/>
        <v>#DIV/0!</v>
      </c>
      <c r="DH121" s="358" t="e">
        <f t="shared" si="236"/>
        <v>#DIV/0!</v>
      </c>
      <c r="DI121" s="315" t="e">
        <f t="shared" si="236"/>
        <v>#DIV/0!</v>
      </c>
      <c r="DJ121" s="358" t="e">
        <f t="shared" si="236"/>
        <v>#DIV/0!</v>
      </c>
      <c r="DK121" s="315" t="e">
        <f t="shared" si="236"/>
        <v>#DIV/0!</v>
      </c>
      <c r="DL121" s="358" t="e">
        <f t="shared" si="236"/>
        <v>#DIV/0!</v>
      </c>
      <c r="DM121" s="315" t="e">
        <f t="shared" si="236"/>
        <v>#DIV/0!</v>
      </c>
      <c r="DN121" s="358" t="e">
        <f t="shared" si="236"/>
        <v>#DIV/0!</v>
      </c>
      <c r="DO121" s="315" t="e">
        <f t="shared" si="236"/>
        <v>#DIV/0!</v>
      </c>
      <c r="DP121" s="358" t="e">
        <f t="shared" si="236"/>
        <v>#DIV/0!</v>
      </c>
      <c r="DQ121" s="315" t="e">
        <f t="shared" si="236"/>
        <v>#DIV/0!</v>
      </c>
      <c r="DR121" s="358" t="e">
        <f t="shared" si="236"/>
        <v>#DIV/0!</v>
      </c>
      <c r="DS121" s="315" t="e">
        <f t="shared" si="236"/>
        <v>#DIV/0!</v>
      </c>
      <c r="DT121" s="358" t="e">
        <f t="shared" si="236"/>
        <v>#DIV/0!</v>
      </c>
      <c r="DU121" s="315" t="e">
        <f t="shared" si="236"/>
        <v>#DIV/0!</v>
      </c>
      <c r="DV121" s="358" t="e">
        <f t="shared" si="236"/>
        <v>#DIV/0!</v>
      </c>
      <c r="DW121" s="315" t="e">
        <f t="shared" si="236"/>
        <v>#DIV/0!</v>
      </c>
      <c r="DX121" s="358" t="e">
        <f t="shared" si="236"/>
        <v>#DIV/0!</v>
      </c>
      <c r="DY121" s="315" t="e">
        <f t="shared" si="236"/>
        <v>#DIV/0!</v>
      </c>
      <c r="DZ121" s="358" t="e">
        <f t="shared" si="236"/>
        <v>#DIV/0!</v>
      </c>
      <c r="EA121" s="315" t="e">
        <f t="shared" si="236"/>
        <v>#DIV/0!</v>
      </c>
      <c r="EB121" s="358" t="e">
        <f t="shared" si="236"/>
        <v>#DIV/0!</v>
      </c>
      <c r="EC121" s="315" t="e">
        <f t="shared" si="236"/>
        <v>#DIV/0!</v>
      </c>
      <c r="ED121" s="404" t="e">
        <f t="shared" si="236"/>
        <v>#DIV/0!</v>
      </c>
      <c r="EE121" s="8"/>
    </row>
    <row r="122" spans="2:135" ht="18" customHeight="1" x14ac:dyDescent="0.25">
      <c r="B122" s="663"/>
      <c r="C122" s="668"/>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5"/>
      <c r="EE122" s="8"/>
    </row>
    <row r="123" spans="2:135" ht="18" customHeight="1" x14ac:dyDescent="0.25">
      <c r="B123" s="663"/>
      <c r="C123" s="668"/>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6"/>
      <c r="EE123" s="8"/>
    </row>
    <row r="124" spans="2:135" ht="18" customHeight="1" x14ac:dyDescent="0.25">
      <c r="B124" s="663"/>
      <c r="C124" s="668"/>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7"/>
      <c r="EE124" s="8"/>
    </row>
    <row r="125" spans="2:135" ht="18" customHeight="1" x14ac:dyDescent="0.25">
      <c r="B125" s="663"/>
      <c r="C125" s="668"/>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7"/>
      <c r="EE125" s="8"/>
    </row>
    <row r="126" spans="2:135" ht="18" customHeight="1" x14ac:dyDescent="0.25">
      <c r="B126" s="663"/>
      <c r="C126" s="668"/>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7"/>
      <c r="EE126" s="8"/>
    </row>
    <row r="127" spans="2:135" ht="18" customHeight="1" x14ac:dyDescent="0.25">
      <c r="B127" s="663"/>
      <c r="C127" s="668"/>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7"/>
      <c r="EE127" s="8"/>
    </row>
    <row r="128" spans="2:135" ht="18" customHeight="1" x14ac:dyDescent="0.25">
      <c r="B128" s="663"/>
      <c r="C128" s="668"/>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7"/>
      <c r="EE128" s="8"/>
    </row>
    <row r="129" spans="2:135" ht="18" customHeight="1" x14ac:dyDescent="0.25">
      <c r="B129" s="663"/>
      <c r="C129" s="668"/>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7"/>
      <c r="EE129" s="8"/>
    </row>
    <row r="130" spans="2:135" ht="15.75" customHeight="1" thickBot="1" x14ac:dyDescent="0.3">
      <c r="B130" s="665"/>
      <c r="C130" s="669"/>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8"/>
      <c r="EE130" s="8"/>
    </row>
    <row r="131" spans="2:135" ht="18" customHeight="1" x14ac:dyDescent="0.25">
      <c r="B131" s="670" t="s">
        <v>170</v>
      </c>
      <c r="C131" s="671"/>
      <c r="D131" s="97" t="s">
        <v>171</v>
      </c>
      <c r="E131" s="108">
        <f t="shared" ref="E131:AJ131" ca="1" si="237">E67+E82</f>
        <v>315500000</v>
      </c>
      <c r="F131" s="363">
        <f t="shared" ca="1" si="237"/>
        <v>272000000</v>
      </c>
      <c r="G131" s="108">
        <f t="shared" ca="1" si="237"/>
        <v>256000000</v>
      </c>
      <c r="H131" s="363">
        <f t="shared" ca="1" si="237"/>
        <v>248000000</v>
      </c>
      <c r="I131" s="108">
        <f t="shared" ca="1" si="237"/>
        <v>114790000</v>
      </c>
      <c r="J131" s="363">
        <f t="shared" ca="1" si="237"/>
        <v>265000000</v>
      </c>
      <c r="K131" s="108">
        <f t="shared" ca="1" si="237"/>
        <v>477200000</v>
      </c>
      <c r="L131" s="363">
        <f t="shared" ca="1" si="237"/>
        <v>235400000</v>
      </c>
      <c r="M131" s="108">
        <f t="shared" ca="1" si="237"/>
        <v>207000000</v>
      </c>
      <c r="N131" s="363">
        <f t="shared" ca="1" si="237"/>
        <v>555530000</v>
      </c>
      <c r="O131" s="108">
        <f t="shared" ca="1" si="237"/>
        <v>220039083</v>
      </c>
      <c r="P131" s="363">
        <f t="shared" ca="1" si="237"/>
        <v>338500000</v>
      </c>
      <c r="Q131" s="108">
        <f t="shared" ca="1" si="237"/>
        <v>12000000</v>
      </c>
      <c r="R131" s="363">
        <f t="shared" ca="1" si="237"/>
        <v>35597300</v>
      </c>
      <c r="S131" s="108">
        <f t="shared" ca="1" si="237"/>
        <v>43461960</v>
      </c>
      <c r="T131" s="363">
        <f t="shared" ca="1" si="237"/>
        <v>113200000</v>
      </c>
      <c r="U131" s="108">
        <f t="shared" ca="1" si="237"/>
        <v>12500000</v>
      </c>
      <c r="V131" s="363">
        <f t="shared" ca="1" si="237"/>
        <v>45000000</v>
      </c>
      <c r="W131" s="108">
        <f t="shared" ca="1" si="237"/>
        <v>52000000</v>
      </c>
      <c r="X131" s="363">
        <f t="shared" ca="1" si="237"/>
        <v>45000000</v>
      </c>
      <c r="Y131" s="108">
        <f t="shared" ca="1" si="237"/>
        <v>2792064</v>
      </c>
      <c r="Z131" s="363">
        <f t="shared" ca="1" si="237"/>
        <v>12000000</v>
      </c>
      <c r="AA131" s="108">
        <f t="shared" ca="1" si="237"/>
        <v>17500000</v>
      </c>
      <c r="AB131" s="363">
        <f t="shared" si="237"/>
        <v>0</v>
      </c>
      <c r="AC131" s="108">
        <f t="shared" si="237"/>
        <v>0</v>
      </c>
      <c r="AD131" s="363">
        <f t="shared" si="237"/>
        <v>0</v>
      </c>
      <c r="AE131" s="108">
        <f t="shared" si="237"/>
        <v>0</v>
      </c>
      <c r="AF131" s="363">
        <f t="shared" si="237"/>
        <v>0</v>
      </c>
      <c r="AG131" s="108">
        <f t="shared" si="237"/>
        <v>0</v>
      </c>
      <c r="AH131" s="363">
        <f t="shared" si="237"/>
        <v>0</v>
      </c>
      <c r="AI131" s="108">
        <f t="shared" si="237"/>
        <v>0</v>
      </c>
      <c r="AJ131" s="363">
        <f t="shared" si="237"/>
        <v>0</v>
      </c>
      <c r="AK131" s="108">
        <f t="shared" ref="AK131:BP131" si="238">AK67+AK82</f>
        <v>0</v>
      </c>
      <c r="AL131" s="363">
        <f t="shared" si="238"/>
        <v>0</v>
      </c>
      <c r="AM131" s="108">
        <f t="shared" si="238"/>
        <v>0</v>
      </c>
      <c r="AN131" s="363">
        <f t="shared" si="238"/>
        <v>0</v>
      </c>
      <c r="AO131" s="108">
        <f t="shared" si="238"/>
        <v>0</v>
      </c>
      <c r="AP131" s="363">
        <f t="shared" si="238"/>
        <v>0</v>
      </c>
      <c r="AQ131" s="108">
        <f t="shared" si="238"/>
        <v>0</v>
      </c>
      <c r="AR131" s="363">
        <f t="shared" si="238"/>
        <v>0</v>
      </c>
      <c r="AS131" s="108">
        <f t="shared" si="238"/>
        <v>0</v>
      </c>
      <c r="AT131" s="363">
        <f t="shared" si="238"/>
        <v>0</v>
      </c>
      <c r="AU131" s="108">
        <f t="shared" si="238"/>
        <v>0</v>
      </c>
      <c r="AV131" s="363">
        <f t="shared" si="238"/>
        <v>0</v>
      </c>
      <c r="AW131" s="108">
        <f t="shared" si="238"/>
        <v>0</v>
      </c>
      <c r="AX131" s="363">
        <f t="shared" si="238"/>
        <v>0</v>
      </c>
      <c r="AY131" s="108">
        <f t="shared" si="238"/>
        <v>0</v>
      </c>
      <c r="AZ131" s="363">
        <f t="shared" si="238"/>
        <v>0</v>
      </c>
      <c r="BA131" s="108">
        <f t="shared" si="238"/>
        <v>0</v>
      </c>
      <c r="BB131" s="363">
        <f t="shared" si="238"/>
        <v>0</v>
      </c>
      <c r="BC131" s="108">
        <f t="shared" si="238"/>
        <v>0</v>
      </c>
      <c r="BD131" s="363">
        <f t="shared" si="238"/>
        <v>0</v>
      </c>
      <c r="BE131" s="108">
        <f t="shared" si="238"/>
        <v>0</v>
      </c>
      <c r="BF131" s="363">
        <f t="shared" si="238"/>
        <v>0</v>
      </c>
      <c r="BG131" s="108">
        <f t="shared" si="238"/>
        <v>0</v>
      </c>
      <c r="BH131" s="363">
        <f t="shared" si="238"/>
        <v>0</v>
      </c>
      <c r="BI131" s="108">
        <f t="shared" si="238"/>
        <v>0</v>
      </c>
      <c r="BJ131" s="363">
        <f t="shared" si="238"/>
        <v>0</v>
      </c>
      <c r="BK131" s="108">
        <f t="shared" si="238"/>
        <v>0</v>
      </c>
      <c r="BL131" s="363">
        <f t="shared" si="238"/>
        <v>0</v>
      </c>
      <c r="BM131" s="108">
        <f t="shared" ca="1" si="238"/>
        <v>2625900000</v>
      </c>
      <c r="BN131" s="363">
        <f t="shared" ca="1" si="238"/>
        <v>5011800000</v>
      </c>
      <c r="BO131" s="108">
        <f t="shared" ca="1" si="238"/>
        <v>9833600000</v>
      </c>
      <c r="BP131" s="363">
        <f t="shared" ca="1" si="238"/>
        <v>19467200000</v>
      </c>
      <c r="BQ131" s="108">
        <f t="shared" ref="BQ131:CV131" ca="1" si="239">BQ67+BQ82</f>
        <v>38734400000</v>
      </c>
      <c r="BR131" s="363">
        <f t="shared" ca="1" si="239"/>
        <v>77468800000</v>
      </c>
      <c r="BS131" s="108">
        <f t="shared" ca="1" si="239"/>
        <v>154742600000</v>
      </c>
      <c r="BT131" s="363">
        <f t="shared" ca="1" si="239"/>
        <v>309015300000</v>
      </c>
      <c r="BU131" s="108">
        <f t="shared" ca="1" si="239"/>
        <v>617870600000</v>
      </c>
      <c r="BV131" s="363">
        <f t="shared" ca="1" si="239"/>
        <v>1235562200000</v>
      </c>
      <c r="BW131" s="108">
        <f t="shared" ca="1" si="239"/>
        <v>2470754400000</v>
      </c>
      <c r="BX131" s="363">
        <f t="shared" ca="1" si="239"/>
        <v>4941293800000</v>
      </c>
      <c r="BY131" s="108">
        <f t="shared" ca="1" si="239"/>
        <v>9882392600000</v>
      </c>
      <c r="BZ131" s="363">
        <f t="shared" ca="1" si="239"/>
        <v>19764785200000</v>
      </c>
      <c r="CA131" s="108">
        <f t="shared" ca="1" si="239"/>
        <v>39529570400000</v>
      </c>
      <c r="CB131" s="363">
        <f t="shared" ca="1" si="239"/>
        <v>79059140800000</v>
      </c>
      <c r="CC131" s="108">
        <f t="shared" ca="1" si="239"/>
        <v>158118281600000</v>
      </c>
      <c r="CD131" s="363">
        <f t="shared" ca="1" si="239"/>
        <v>316236563200000</v>
      </c>
      <c r="CE131" s="108">
        <f t="shared" ca="1" si="239"/>
        <v>632473126400000</v>
      </c>
      <c r="CF131" s="363">
        <f t="shared" ca="1" si="239"/>
        <v>1264946252800000</v>
      </c>
      <c r="CG131" s="108">
        <f t="shared" ca="1" si="239"/>
        <v>2529892505600000</v>
      </c>
      <c r="CH131" s="363">
        <f t="shared" ca="1" si="239"/>
        <v>5059785011200000</v>
      </c>
      <c r="CI131" s="108">
        <f t="shared" ca="1" si="239"/>
        <v>1.01195700224E+16</v>
      </c>
      <c r="CJ131" s="363">
        <f t="shared" ca="1" si="239"/>
        <v>2.02391400328E+16</v>
      </c>
      <c r="CK131" s="108">
        <f t="shared" ca="1" si="239"/>
        <v>4.04782800656E+16</v>
      </c>
      <c r="CL131" s="363">
        <f t="shared" ca="1" si="239"/>
        <v>8.09565601312E+16</v>
      </c>
      <c r="CM131" s="108">
        <f t="shared" ca="1" si="239"/>
        <v>1.619131202624E+17</v>
      </c>
      <c r="CN131" s="363">
        <f t="shared" ca="1" si="239"/>
        <v>3.238262405248E+17</v>
      </c>
      <c r="CO131" s="108">
        <f t="shared" ca="1" si="239"/>
        <v>6.476524810496E+17</v>
      </c>
      <c r="CP131" s="363">
        <f t="shared" ca="1" si="239"/>
        <v>1.2953049620992E+18</v>
      </c>
      <c r="CQ131" s="108">
        <f t="shared" ca="1" si="239"/>
        <v>2.5906099241984E+18</v>
      </c>
      <c r="CR131" s="363">
        <f t="shared" ca="1" si="239"/>
        <v>5.1812198483968E+18</v>
      </c>
      <c r="CS131" s="108">
        <f t="shared" ca="1" si="239"/>
        <v>1.03624396967936E+19</v>
      </c>
      <c r="CT131" s="363">
        <f t="shared" ca="1" si="239"/>
        <v>2.07248793935872E+19</v>
      </c>
      <c r="CU131" s="108">
        <f t="shared" ca="1" si="239"/>
        <v>4.14497587871744E+19</v>
      </c>
      <c r="CV131" s="363">
        <f t="shared" ca="1" si="239"/>
        <v>8.28995175743488E+19</v>
      </c>
      <c r="CW131" s="108">
        <f t="shared" ref="CW131:ED131" ca="1" si="240">CW67+CW82</f>
        <v>1.657990351486976E+20</v>
      </c>
      <c r="CX131" s="363">
        <f t="shared" ca="1" si="240"/>
        <v>3.315980702973952E+20</v>
      </c>
      <c r="CY131" s="108">
        <f t="shared" ca="1" si="240"/>
        <v>6.631961405947904E+20</v>
      </c>
      <c r="CZ131" s="363">
        <f t="shared" ca="1" si="240"/>
        <v>1.3263922811895808E+21</v>
      </c>
      <c r="DA131" s="108">
        <f t="shared" ca="1" si="240"/>
        <v>2.6527845623791616E+21</v>
      </c>
      <c r="DB131" s="363">
        <f t="shared" ca="1" si="240"/>
        <v>5.3055691247583232E+21</v>
      </c>
      <c r="DC131" s="108">
        <f t="shared" ca="1" si="240"/>
        <v>1.0611138249516646E+22</v>
      </c>
      <c r="DD131" s="363">
        <f t="shared" ca="1" si="240"/>
        <v>2.1222276499033293E+22</v>
      </c>
      <c r="DE131" s="108">
        <f t="shared" ca="1" si="240"/>
        <v>4.2444552998066586E+22</v>
      </c>
      <c r="DF131" s="363">
        <f t="shared" ca="1" si="240"/>
        <v>8.4889105996133171E+22</v>
      </c>
      <c r="DG131" s="108">
        <f t="shared" ca="1" si="240"/>
        <v>1.6977821199226634E+23</v>
      </c>
      <c r="DH131" s="363">
        <f t="shared" ca="1" si="240"/>
        <v>3.3955642398453268E+23</v>
      </c>
      <c r="DI131" s="108">
        <f t="shared" ca="1" si="240"/>
        <v>6.7911284796906537E+23</v>
      </c>
      <c r="DJ131" s="363">
        <f t="shared" ca="1" si="240"/>
        <v>1.3582256959381307E+24</v>
      </c>
      <c r="DK131" s="108">
        <f t="shared" ca="1" si="240"/>
        <v>2.7164513918762615E+24</v>
      </c>
      <c r="DL131" s="363">
        <f t="shared" ca="1" si="240"/>
        <v>5.432902783752523E+24</v>
      </c>
      <c r="DM131" s="108">
        <f t="shared" ca="1" si="240"/>
        <v>1.0865805567505046E+25</v>
      </c>
      <c r="DN131" s="363">
        <f t="shared" ca="1" si="240"/>
        <v>2.1731611135010092E+25</v>
      </c>
      <c r="DO131" s="108">
        <f t="shared" ca="1" si="240"/>
        <v>4.3463222270020184E+25</v>
      </c>
      <c r="DP131" s="363">
        <f t="shared" ca="1" si="240"/>
        <v>8.6926444540040367E+25</v>
      </c>
      <c r="DQ131" s="108">
        <f t="shared" ca="1" si="240"/>
        <v>1.7385288908008073E+26</v>
      </c>
      <c r="DR131" s="363">
        <f t="shared" ca="1" si="240"/>
        <v>3.4770577816016147E+26</v>
      </c>
      <c r="DS131" s="108">
        <f t="shared" ca="1" si="240"/>
        <v>6.9541155632032294E+26</v>
      </c>
      <c r="DT131" s="363"/>
      <c r="DU131" s="108"/>
      <c r="DV131" s="363"/>
      <c r="DW131" s="108"/>
      <c r="DX131" s="363"/>
      <c r="DY131" s="108"/>
      <c r="DZ131" s="363"/>
      <c r="EA131" s="108"/>
      <c r="EB131" s="363"/>
      <c r="EC131" s="108"/>
      <c r="ED131" s="409">
        <f t="shared" ca="1" si="240"/>
        <v>1.4242028673440214E+30</v>
      </c>
      <c r="EE131" s="8"/>
    </row>
    <row r="132" spans="2:135" ht="18" customHeight="1" x14ac:dyDescent="0.25">
      <c r="B132" s="672"/>
      <c r="C132" s="673"/>
      <c r="D132" s="26" t="s">
        <v>172</v>
      </c>
      <c r="E132" s="283">
        <f>E67/E62</f>
        <v>2.2271386430678466</v>
      </c>
      <c r="F132" s="364">
        <f t="shared" ref="F132:BM132" si="241">F67/F62</f>
        <v>2.5949367088607596</v>
      </c>
      <c r="G132" s="283">
        <f t="shared" si="241"/>
        <v>1.5258855585831064</v>
      </c>
      <c r="H132" s="364">
        <f t="shared" si="241"/>
        <v>10</v>
      </c>
      <c r="I132" s="283">
        <f t="shared" si="241"/>
        <v>3.1886111111111113</v>
      </c>
      <c r="J132" s="364">
        <f t="shared" si="241"/>
        <v>2.0958083832335328</v>
      </c>
      <c r="K132" s="283">
        <f t="shared" si="241"/>
        <v>0.11998685075608152</v>
      </c>
      <c r="L132" s="364">
        <f t="shared" si="241"/>
        <v>2.2373887240356085</v>
      </c>
      <c r="M132" s="283">
        <f t="shared" si="241"/>
        <v>0.63492063492063489</v>
      </c>
      <c r="N132" s="364">
        <f t="shared" si="241"/>
        <v>2.8411944869831545</v>
      </c>
      <c r="O132" s="283">
        <f t="shared" si="241"/>
        <v>8.1480438476224146E-2</v>
      </c>
      <c r="P132" s="364">
        <f t="shared" si="241"/>
        <v>2.764932562620424</v>
      </c>
      <c r="Q132" s="283">
        <f t="shared" si="241"/>
        <v>0.37151702786377711</v>
      </c>
      <c r="R132" s="364">
        <f t="shared" si="241"/>
        <v>1.091941717791411</v>
      </c>
      <c r="S132" s="283">
        <f t="shared" si="241"/>
        <v>1.3291119266055045</v>
      </c>
      <c r="T132" s="364">
        <f t="shared" si="241"/>
        <v>5.3396226415094343</v>
      </c>
      <c r="U132" s="283">
        <f t="shared" si="241"/>
        <v>0.50813008130081305</v>
      </c>
      <c r="V132" s="364">
        <f t="shared" si="241"/>
        <v>1.3740458015267176</v>
      </c>
      <c r="W132" s="283">
        <f t="shared" si="241"/>
        <v>1.2593848389440543</v>
      </c>
      <c r="X132" s="364">
        <f t="shared" si="241"/>
        <v>1.1749347258485641</v>
      </c>
      <c r="Y132" s="283">
        <f t="shared" si="241"/>
        <v>7.2146356589147281E-2</v>
      </c>
      <c r="Z132" s="364">
        <f t="shared" si="241"/>
        <v>0.43243243243243246</v>
      </c>
      <c r="AA132" s="283">
        <f t="shared" si="241"/>
        <v>0.17684887459807075</v>
      </c>
      <c r="AB132" s="364">
        <f t="shared" si="241"/>
        <v>0</v>
      </c>
      <c r="AC132" s="283">
        <f t="shared" si="241"/>
        <v>0</v>
      </c>
      <c r="AD132" s="364">
        <f t="shared" si="241"/>
        <v>0</v>
      </c>
      <c r="AE132" s="283">
        <f t="shared" si="241"/>
        <v>0</v>
      </c>
      <c r="AF132" s="364">
        <f t="shared" si="241"/>
        <v>0</v>
      </c>
      <c r="AG132" s="283">
        <f t="shared" si="241"/>
        <v>0</v>
      </c>
      <c r="AH132" s="364">
        <f t="shared" si="241"/>
        <v>0</v>
      </c>
      <c r="AI132" s="283">
        <f t="shared" si="241"/>
        <v>0</v>
      </c>
      <c r="AJ132" s="364">
        <f t="shared" si="241"/>
        <v>0</v>
      </c>
      <c r="AK132" s="283">
        <f t="shared" si="241"/>
        <v>0</v>
      </c>
      <c r="AL132" s="364">
        <f t="shared" si="241"/>
        <v>0</v>
      </c>
      <c r="AM132" s="283">
        <f t="shared" si="241"/>
        <v>0</v>
      </c>
      <c r="AN132" s="364" t="e">
        <f t="shared" si="241"/>
        <v>#REF!</v>
      </c>
      <c r="AO132" s="283" t="e">
        <f t="shared" si="241"/>
        <v>#REF!</v>
      </c>
      <c r="AP132" s="364">
        <f t="shared" si="241"/>
        <v>0</v>
      </c>
      <c r="AQ132" s="283" t="e">
        <f t="shared" si="241"/>
        <v>#DIV/0!</v>
      </c>
      <c r="AR132" s="364" t="e">
        <f t="shared" si="241"/>
        <v>#DIV/0!</v>
      </c>
      <c r="AS132" s="283" t="e">
        <f t="shared" si="241"/>
        <v>#DIV/0!</v>
      </c>
      <c r="AT132" s="364" t="e">
        <f t="shared" si="241"/>
        <v>#DIV/0!</v>
      </c>
      <c r="AU132" s="283" t="e">
        <f t="shared" si="241"/>
        <v>#DIV/0!</v>
      </c>
      <c r="AV132" s="364" t="e">
        <f t="shared" si="241"/>
        <v>#DIV/0!</v>
      </c>
      <c r="AW132" s="283" t="e">
        <f t="shared" si="241"/>
        <v>#DIV/0!</v>
      </c>
      <c r="AX132" s="364" t="e">
        <f t="shared" si="241"/>
        <v>#DIV/0!</v>
      </c>
      <c r="AY132" s="283" t="e">
        <f t="shared" si="241"/>
        <v>#DIV/0!</v>
      </c>
      <c r="AZ132" s="364" t="e">
        <f t="shared" si="241"/>
        <v>#DIV/0!</v>
      </c>
      <c r="BA132" s="283" t="e">
        <f t="shared" si="241"/>
        <v>#DIV/0!</v>
      </c>
      <c r="BB132" s="364" t="e">
        <f t="shared" si="241"/>
        <v>#DIV/0!</v>
      </c>
      <c r="BC132" s="283" t="e">
        <f t="shared" si="241"/>
        <v>#DIV/0!</v>
      </c>
      <c r="BD132" s="364" t="e">
        <f t="shared" si="241"/>
        <v>#DIV/0!</v>
      </c>
      <c r="BE132" s="283" t="e">
        <f t="shared" si="241"/>
        <v>#DIV/0!</v>
      </c>
      <c r="BF132" s="364" t="e">
        <f t="shared" si="241"/>
        <v>#DIV/0!</v>
      </c>
      <c r="BG132" s="283" t="e">
        <f t="shared" si="241"/>
        <v>#DIV/0!</v>
      </c>
      <c r="BH132" s="364" t="e">
        <f t="shared" si="241"/>
        <v>#DIV/0!</v>
      </c>
      <c r="BI132" s="283" t="e">
        <f t="shared" si="241"/>
        <v>#DIV/0!</v>
      </c>
      <c r="BJ132" s="364" t="e">
        <f t="shared" si="241"/>
        <v>#DIV/0!</v>
      </c>
      <c r="BK132" s="283" t="e">
        <f t="shared" si="241"/>
        <v>#DIV/0!</v>
      </c>
      <c r="BL132" s="364" t="e">
        <f t="shared" si="241"/>
        <v>#DIV/0!</v>
      </c>
      <c r="BM132" s="283" t="e">
        <f t="shared" si="241"/>
        <v>#DIV/0!</v>
      </c>
      <c r="BN132" s="364" t="e">
        <f t="shared" ref="BN132:ED132" si="242">BN67/BN62</f>
        <v>#DIV/0!</v>
      </c>
      <c r="BO132" s="283" t="e">
        <f t="shared" si="242"/>
        <v>#DIV/0!</v>
      </c>
      <c r="BP132" s="364" t="e">
        <f t="shared" si="242"/>
        <v>#DIV/0!</v>
      </c>
      <c r="BQ132" s="283" t="e">
        <f t="shared" si="242"/>
        <v>#DIV/0!</v>
      </c>
      <c r="BR132" s="364" t="e">
        <f t="shared" si="242"/>
        <v>#DIV/0!</v>
      </c>
      <c r="BS132" s="283" t="e">
        <f t="shared" si="242"/>
        <v>#DIV/0!</v>
      </c>
      <c r="BT132" s="364" t="e">
        <f t="shared" si="242"/>
        <v>#DIV/0!</v>
      </c>
      <c r="BU132" s="283" t="e">
        <f t="shared" si="242"/>
        <v>#DIV/0!</v>
      </c>
      <c r="BV132" s="364" t="e">
        <f t="shared" si="242"/>
        <v>#DIV/0!</v>
      </c>
      <c r="BW132" s="283" t="e">
        <f t="shared" si="242"/>
        <v>#DIV/0!</v>
      </c>
      <c r="BX132" s="364" t="e">
        <f t="shared" si="242"/>
        <v>#DIV/0!</v>
      </c>
      <c r="BY132" s="283" t="e">
        <f t="shared" si="242"/>
        <v>#DIV/0!</v>
      </c>
      <c r="BZ132" s="364" t="e">
        <f t="shared" si="242"/>
        <v>#DIV/0!</v>
      </c>
      <c r="CA132" s="283" t="e">
        <f t="shared" si="242"/>
        <v>#DIV/0!</v>
      </c>
      <c r="CB132" s="364" t="e">
        <f t="shared" si="242"/>
        <v>#DIV/0!</v>
      </c>
      <c r="CC132" s="283" t="e">
        <f t="shared" si="242"/>
        <v>#DIV/0!</v>
      </c>
      <c r="CD132" s="364" t="e">
        <f t="shared" si="242"/>
        <v>#DIV/0!</v>
      </c>
      <c r="CE132" s="283" t="e">
        <f t="shared" si="242"/>
        <v>#DIV/0!</v>
      </c>
      <c r="CF132" s="364" t="e">
        <f t="shared" si="242"/>
        <v>#DIV/0!</v>
      </c>
      <c r="CG132" s="283" t="e">
        <f t="shared" si="242"/>
        <v>#DIV/0!</v>
      </c>
      <c r="CH132" s="364" t="e">
        <f t="shared" si="242"/>
        <v>#DIV/0!</v>
      </c>
      <c r="CI132" s="283" t="e">
        <f t="shared" si="242"/>
        <v>#DIV/0!</v>
      </c>
      <c r="CJ132" s="364" t="e">
        <f t="shared" si="242"/>
        <v>#DIV/0!</v>
      </c>
      <c r="CK132" s="283" t="e">
        <f t="shared" si="242"/>
        <v>#DIV/0!</v>
      </c>
      <c r="CL132" s="364" t="e">
        <f t="shared" si="242"/>
        <v>#DIV/0!</v>
      </c>
      <c r="CM132" s="283" t="e">
        <f t="shared" si="242"/>
        <v>#DIV/0!</v>
      </c>
      <c r="CN132" s="364" t="e">
        <f t="shared" si="242"/>
        <v>#DIV/0!</v>
      </c>
      <c r="CO132" s="283" t="e">
        <f t="shared" si="242"/>
        <v>#DIV/0!</v>
      </c>
      <c r="CP132" s="364" t="e">
        <f t="shared" si="242"/>
        <v>#DIV/0!</v>
      </c>
      <c r="CQ132" s="283" t="e">
        <f t="shared" si="242"/>
        <v>#DIV/0!</v>
      </c>
      <c r="CR132" s="364" t="e">
        <f t="shared" si="242"/>
        <v>#DIV/0!</v>
      </c>
      <c r="CS132" s="283" t="e">
        <f t="shared" si="242"/>
        <v>#DIV/0!</v>
      </c>
      <c r="CT132" s="364" t="e">
        <f t="shared" si="242"/>
        <v>#DIV/0!</v>
      </c>
      <c r="CU132" s="283" t="e">
        <f t="shared" si="242"/>
        <v>#DIV/0!</v>
      </c>
      <c r="CV132" s="364" t="e">
        <f t="shared" si="242"/>
        <v>#DIV/0!</v>
      </c>
      <c r="CW132" s="283" t="e">
        <f t="shared" si="242"/>
        <v>#DIV/0!</v>
      </c>
      <c r="CX132" s="364" t="e">
        <f t="shared" si="242"/>
        <v>#DIV/0!</v>
      </c>
      <c r="CY132" s="283" t="e">
        <f t="shared" si="242"/>
        <v>#DIV/0!</v>
      </c>
      <c r="CZ132" s="364" t="e">
        <f t="shared" si="242"/>
        <v>#DIV/0!</v>
      </c>
      <c r="DA132" s="283" t="e">
        <f t="shared" si="242"/>
        <v>#DIV/0!</v>
      </c>
      <c r="DB132" s="364" t="e">
        <f t="shared" si="242"/>
        <v>#DIV/0!</v>
      </c>
      <c r="DC132" s="283" t="e">
        <f t="shared" si="242"/>
        <v>#DIV/0!</v>
      </c>
      <c r="DD132" s="364" t="e">
        <f t="shared" si="242"/>
        <v>#DIV/0!</v>
      </c>
      <c r="DE132" s="283" t="e">
        <f t="shared" si="242"/>
        <v>#DIV/0!</v>
      </c>
      <c r="DF132" s="364" t="e">
        <f t="shared" si="242"/>
        <v>#DIV/0!</v>
      </c>
      <c r="DG132" s="283" t="e">
        <f t="shared" si="242"/>
        <v>#DIV/0!</v>
      </c>
      <c r="DH132" s="364" t="e">
        <f t="shared" si="242"/>
        <v>#DIV/0!</v>
      </c>
      <c r="DI132" s="283" t="e">
        <f t="shared" si="242"/>
        <v>#DIV/0!</v>
      </c>
      <c r="DJ132" s="364" t="e">
        <f t="shared" si="242"/>
        <v>#DIV/0!</v>
      </c>
      <c r="DK132" s="283" t="e">
        <f t="shared" si="242"/>
        <v>#DIV/0!</v>
      </c>
      <c r="DL132" s="364" t="e">
        <f t="shared" si="242"/>
        <v>#DIV/0!</v>
      </c>
      <c r="DM132" s="283" t="e">
        <f t="shared" si="242"/>
        <v>#DIV/0!</v>
      </c>
      <c r="DN132" s="364" t="e">
        <f t="shared" si="242"/>
        <v>#DIV/0!</v>
      </c>
      <c r="DO132" s="283" t="e">
        <f t="shared" si="242"/>
        <v>#DIV/0!</v>
      </c>
      <c r="DP132" s="364" t="e">
        <f t="shared" si="242"/>
        <v>#DIV/0!</v>
      </c>
      <c r="DQ132" s="283" t="e">
        <f t="shared" si="242"/>
        <v>#DIV/0!</v>
      </c>
      <c r="DR132" s="364" t="e">
        <f t="shared" si="242"/>
        <v>#DIV/0!</v>
      </c>
      <c r="DS132" s="283" t="e">
        <f t="shared" si="242"/>
        <v>#DIV/0!</v>
      </c>
      <c r="DT132" s="364" t="e">
        <f t="shared" si="242"/>
        <v>#DIV/0!</v>
      </c>
      <c r="DU132" s="283" t="e">
        <f t="shared" si="242"/>
        <v>#DIV/0!</v>
      </c>
      <c r="DV132" s="364" t="e">
        <f t="shared" si="242"/>
        <v>#DIV/0!</v>
      </c>
      <c r="DW132" s="283" t="e">
        <f t="shared" si="242"/>
        <v>#DIV/0!</v>
      </c>
      <c r="DX132" s="364" t="e">
        <f t="shared" si="242"/>
        <v>#DIV/0!</v>
      </c>
      <c r="DY132" s="283" t="e">
        <f t="shared" si="242"/>
        <v>#DIV/0!</v>
      </c>
      <c r="DZ132" s="364" t="e">
        <f t="shared" si="242"/>
        <v>#DIV/0!</v>
      </c>
      <c r="EA132" s="283" t="e">
        <f t="shared" si="242"/>
        <v>#DIV/0!</v>
      </c>
      <c r="EB132" s="364" t="e">
        <f t="shared" si="242"/>
        <v>#DIV/0!</v>
      </c>
      <c r="EC132" s="283" t="e">
        <f t="shared" si="242"/>
        <v>#DIV/0!</v>
      </c>
      <c r="ED132" s="410" t="e">
        <f t="shared" si="242"/>
        <v>#DIV/0!</v>
      </c>
      <c r="EE132" s="8"/>
    </row>
    <row r="133" spans="2:135" ht="21" customHeight="1" x14ac:dyDescent="0.25">
      <c r="B133" s="672"/>
      <c r="C133" s="673"/>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5"/>
      <c r="EE133" s="8"/>
    </row>
    <row r="134" spans="2:135" ht="44.25" customHeight="1" thickBot="1" x14ac:dyDescent="0.3">
      <c r="B134" s="674"/>
      <c r="C134" s="675"/>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5"/>
      <c r="EE134" s="8"/>
    </row>
    <row r="135" spans="2:135" ht="18" customHeight="1" x14ac:dyDescent="0.4">
      <c r="B135" s="661" t="s">
        <v>40</v>
      </c>
      <c r="C135" s="667"/>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63"/>
      <c r="C136" s="668"/>
      <c r="D136" s="26" t="s">
        <v>20</v>
      </c>
      <c r="E136" s="2"/>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63"/>
      <c r="C137" s="668"/>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63"/>
      <c r="C138" s="668"/>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63"/>
      <c r="C139" s="668"/>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63"/>
      <c r="C140" s="668"/>
      <c r="D140" s="26" t="s">
        <v>46</v>
      </c>
      <c r="E140" s="2"/>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63"/>
      <c r="C141" s="668"/>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63"/>
      <c r="C142" s="668"/>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63"/>
      <c r="C143" s="668"/>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63"/>
      <c r="C144" s="668"/>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63"/>
      <c r="C145" s="668"/>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65"/>
      <c r="C146" s="669"/>
      <c r="D146" s="470" t="s">
        <v>50</v>
      </c>
      <c r="E146" s="471"/>
      <c r="F146" s="472"/>
      <c r="G146" s="471"/>
      <c r="H146" s="473"/>
      <c r="I146" s="471"/>
      <c r="J146" s="473"/>
      <c r="K146" s="471"/>
      <c r="L146" s="473"/>
      <c r="M146" s="471"/>
      <c r="N146" s="473"/>
      <c r="O146" s="471"/>
      <c r="P146" s="473"/>
      <c r="Q146" s="471"/>
      <c r="R146" s="473"/>
      <c r="S146" s="471"/>
      <c r="T146" s="473"/>
      <c r="U146" s="471"/>
      <c r="V146" s="473"/>
      <c r="W146" s="471"/>
      <c r="X146" s="473"/>
      <c r="Y146" s="471"/>
      <c r="Z146" s="473"/>
      <c r="AA146" s="471"/>
      <c r="AB146" s="473"/>
      <c r="AC146" s="471"/>
      <c r="AD146" s="473"/>
      <c r="AE146" s="471"/>
      <c r="AF146" s="473"/>
      <c r="AG146" s="471"/>
      <c r="AH146" s="473"/>
      <c r="AI146" s="471"/>
      <c r="AJ146" s="472"/>
      <c r="AK146" s="471"/>
      <c r="AL146" s="473"/>
      <c r="AM146" s="471"/>
      <c r="AN146" s="473"/>
      <c r="AO146" s="471"/>
      <c r="AP146" s="473"/>
      <c r="AQ146" s="471"/>
      <c r="AR146" s="473"/>
      <c r="AS146" s="471"/>
      <c r="AT146" s="473"/>
      <c r="AU146" s="471"/>
      <c r="AV146" s="473"/>
      <c r="AW146" s="471"/>
      <c r="AX146" s="473"/>
      <c r="AY146" s="471"/>
      <c r="AZ146" s="473"/>
      <c r="BA146" s="471"/>
      <c r="BB146" s="473"/>
      <c r="BC146" s="471"/>
      <c r="BD146" s="473"/>
      <c r="BE146" s="471"/>
      <c r="BF146" s="473"/>
      <c r="BG146" s="471"/>
      <c r="BH146" s="473"/>
      <c r="BI146" s="471"/>
      <c r="BJ146" s="473"/>
      <c r="BK146" s="471"/>
      <c r="BL146" s="473"/>
      <c r="BM146" s="471"/>
      <c r="BN146" s="473"/>
      <c r="BO146" s="471"/>
      <c r="BP146" s="473"/>
      <c r="BQ146" s="471"/>
      <c r="BR146" s="473"/>
      <c r="BS146" s="471"/>
      <c r="BT146" s="473"/>
      <c r="BU146" s="471"/>
      <c r="BV146" s="473"/>
      <c r="BW146" s="471"/>
      <c r="BX146" s="473"/>
      <c r="BY146" s="471"/>
      <c r="BZ146" s="473"/>
      <c r="CA146" s="471"/>
      <c r="CB146" s="473"/>
      <c r="CC146" s="471"/>
      <c r="CD146" s="473"/>
      <c r="CE146" s="471"/>
      <c r="CF146" s="473"/>
      <c r="CG146" s="471"/>
      <c r="CH146" s="473"/>
      <c r="CI146" s="471"/>
      <c r="CJ146" s="473"/>
      <c r="CK146" s="471"/>
      <c r="CL146" s="473"/>
      <c r="CM146" s="471"/>
      <c r="CN146" s="473"/>
      <c r="CO146" s="471"/>
      <c r="CP146" s="473"/>
      <c r="CQ146" s="471"/>
      <c r="CR146" s="473"/>
      <c r="CS146" s="471"/>
      <c r="CT146" s="473"/>
      <c r="CU146" s="471"/>
      <c r="CV146" s="473"/>
      <c r="CW146" s="471"/>
      <c r="CX146" s="473"/>
      <c r="CY146" s="471"/>
      <c r="CZ146" s="473"/>
      <c r="DA146" s="471"/>
      <c r="DB146" s="473"/>
      <c r="DC146" s="471"/>
      <c r="DD146" s="473"/>
      <c r="DE146" s="471"/>
      <c r="DF146" s="473"/>
      <c r="DG146" s="471"/>
      <c r="DH146" s="473"/>
      <c r="DI146" s="471"/>
      <c r="DJ146" s="473"/>
      <c r="DK146" s="471"/>
      <c r="DL146" s="473"/>
      <c r="DM146" s="471"/>
      <c r="DN146" s="473"/>
      <c r="DO146" s="471"/>
      <c r="DP146" s="473"/>
      <c r="DQ146" s="471"/>
      <c r="DR146" s="473"/>
      <c r="DS146" s="471"/>
      <c r="DT146" s="473"/>
      <c r="DU146" s="471"/>
      <c r="DV146" s="473"/>
      <c r="DW146" s="471"/>
      <c r="DX146" s="473"/>
      <c r="DY146" s="471"/>
      <c r="DZ146" s="473"/>
      <c r="EA146" s="471"/>
      <c r="EB146" s="473"/>
      <c r="EC146" s="471"/>
      <c r="ED146" s="474"/>
      <c r="EE146" s="87"/>
    </row>
    <row r="147" spans="2:135" ht="18" customHeight="1" x14ac:dyDescent="0.4">
      <c r="B147" s="661" t="s">
        <v>289</v>
      </c>
      <c r="C147" s="667"/>
      <c r="D147" s="239" t="s">
        <v>266</v>
      </c>
      <c r="E147" s="475"/>
      <c r="F147" s="476"/>
      <c r="G147" s="475"/>
      <c r="H147" s="477"/>
      <c r="I147" s="475"/>
      <c r="J147" s="477"/>
      <c r="K147" s="475"/>
      <c r="L147" s="477"/>
      <c r="M147" s="475"/>
      <c r="N147" s="477"/>
      <c r="O147" s="475"/>
      <c r="P147" s="477"/>
      <c r="Q147" s="475"/>
      <c r="R147" s="477"/>
      <c r="S147" s="475"/>
      <c r="T147" s="477"/>
      <c r="U147" s="475"/>
      <c r="V147" s="477"/>
      <c r="W147" s="475"/>
      <c r="X147" s="477"/>
      <c r="Y147" s="475"/>
      <c r="Z147" s="477"/>
      <c r="AA147" s="475"/>
      <c r="AB147" s="477"/>
      <c r="AC147" s="475"/>
      <c r="AD147" s="477"/>
      <c r="AE147" s="475"/>
      <c r="AF147" s="477"/>
      <c r="AG147" s="475"/>
      <c r="AH147" s="477"/>
      <c r="AI147" s="475"/>
      <c r="AJ147" s="476"/>
      <c r="AK147" s="475"/>
      <c r="AL147" s="477"/>
      <c r="AM147" s="475"/>
      <c r="AN147" s="477"/>
      <c r="AO147" s="475"/>
      <c r="AP147" s="477"/>
      <c r="AQ147" s="475"/>
      <c r="AR147" s="477"/>
      <c r="AS147" s="475"/>
      <c r="AT147" s="477"/>
      <c r="AU147" s="475"/>
      <c r="AV147" s="477"/>
      <c r="AW147" s="475"/>
      <c r="AX147" s="477"/>
      <c r="AY147" s="475"/>
      <c r="AZ147" s="477"/>
      <c r="BA147" s="475"/>
      <c r="BB147" s="477"/>
      <c r="BC147" s="475"/>
      <c r="BD147" s="477"/>
      <c r="BE147" s="475"/>
      <c r="BF147" s="477"/>
      <c r="BG147" s="475"/>
      <c r="BH147" s="477"/>
      <c r="BI147" s="475"/>
      <c r="BJ147" s="477"/>
      <c r="BK147" s="475"/>
      <c r="BL147" s="477"/>
      <c r="BM147" s="475"/>
      <c r="BN147" s="477"/>
      <c r="BO147" s="475"/>
      <c r="BP147" s="477"/>
      <c r="BQ147" s="475"/>
      <c r="BR147" s="477"/>
      <c r="BS147" s="475"/>
      <c r="BT147" s="477"/>
      <c r="BU147" s="475"/>
      <c r="BV147" s="477"/>
      <c r="BW147" s="475"/>
      <c r="BX147" s="477"/>
      <c r="BY147" s="475"/>
      <c r="BZ147" s="477"/>
      <c r="CA147" s="475"/>
      <c r="CB147" s="477"/>
      <c r="CC147" s="475"/>
      <c r="CD147" s="477"/>
      <c r="CE147" s="475"/>
      <c r="CF147" s="477"/>
      <c r="CG147" s="475"/>
      <c r="CH147" s="477"/>
      <c r="CI147" s="475"/>
      <c r="CJ147" s="477"/>
      <c r="CK147" s="475"/>
      <c r="CL147" s="477"/>
      <c r="CM147" s="475"/>
      <c r="CN147" s="477"/>
      <c r="CO147" s="475"/>
      <c r="CP147" s="477"/>
      <c r="CQ147" s="475"/>
      <c r="CR147" s="477"/>
      <c r="CS147" s="475"/>
      <c r="CT147" s="477"/>
      <c r="CU147" s="475"/>
      <c r="CV147" s="477"/>
      <c r="CW147" s="475"/>
      <c r="CX147" s="477"/>
      <c r="CY147" s="475"/>
      <c r="CZ147" s="477"/>
      <c r="DA147" s="475"/>
      <c r="DB147" s="477"/>
      <c r="DC147" s="475"/>
      <c r="DD147" s="477"/>
      <c r="DE147" s="475"/>
      <c r="DF147" s="477"/>
      <c r="DG147" s="475"/>
      <c r="DH147" s="477"/>
      <c r="DI147" s="475"/>
      <c r="DJ147" s="477"/>
      <c r="DK147" s="475"/>
      <c r="DL147" s="477"/>
      <c r="DM147" s="475"/>
      <c r="DN147" s="477"/>
      <c r="DO147" s="475"/>
      <c r="DP147" s="477"/>
      <c r="DQ147" s="475"/>
      <c r="DR147" s="477"/>
      <c r="DS147" s="475"/>
      <c r="DT147" s="477"/>
      <c r="DU147" s="475"/>
      <c r="DV147" s="477"/>
      <c r="DW147" s="475"/>
      <c r="DX147" s="477"/>
      <c r="DY147" s="475"/>
      <c r="DZ147" s="477"/>
      <c r="EA147" s="475"/>
      <c r="EB147" s="477"/>
      <c r="EC147" s="475"/>
      <c r="ED147" s="478"/>
      <c r="EE147" s="87"/>
    </row>
    <row r="148" spans="2:135" ht="18" customHeight="1" x14ac:dyDescent="0.4">
      <c r="B148" s="663"/>
      <c r="C148" s="668"/>
      <c r="D148" s="240" t="s">
        <v>268</v>
      </c>
      <c r="E148" s="285"/>
      <c r="F148" s="366"/>
      <c r="G148" s="285"/>
      <c r="H148" s="371"/>
      <c r="I148" s="285"/>
      <c r="J148" s="371"/>
      <c r="K148" s="285"/>
      <c r="L148" s="371"/>
      <c r="M148" s="285"/>
      <c r="N148" s="371"/>
      <c r="O148" s="285"/>
      <c r="P148" s="371"/>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1"/>
      <c r="EE148" s="87"/>
    </row>
    <row r="149" spans="2:135" ht="18" customHeight="1" x14ac:dyDescent="0.4">
      <c r="B149" s="663"/>
      <c r="C149" s="668"/>
      <c r="D149" s="240" t="s">
        <v>270</v>
      </c>
      <c r="E149" s="285"/>
      <c r="F149" s="366"/>
      <c r="G149" s="285"/>
      <c r="H149" s="371"/>
      <c r="I149" s="285"/>
      <c r="J149" s="371"/>
      <c r="K149" s="285"/>
      <c r="L149" s="371"/>
      <c r="M149" s="285"/>
      <c r="N149" s="371"/>
      <c r="O149" s="285"/>
      <c r="P149" s="371"/>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1"/>
      <c r="EE149" s="87"/>
    </row>
    <row r="150" spans="2:135" ht="18" customHeight="1" x14ac:dyDescent="0.4">
      <c r="B150" s="663"/>
      <c r="C150" s="668"/>
      <c r="D150" s="240" t="s">
        <v>272</v>
      </c>
      <c r="E150" s="285"/>
      <c r="F150" s="366"/>
      <c r="G150" s="285"/>
      <c r="H150" s="371"/>
      <c r="I150" s="285"/>
      <c r="J150" s="371"/>
      <c r="K150" s="285"/>
      <c r="L150" s="371"/>
      <c r="M150" s="285"/>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1"/>
      <c r="EE150" s="87"/>
    </row>
    <row r="151" spans="2:135" ht="18" customHeight="1" x14ac:dyDescent="0.4">
      <c r="B151" s="663"/>
      <c r="C151" s="668"/>
      <c r="D151" s="240" t="s">
        <v>274</v>
      </c>
      <c r="E151" s="285"/>
      <c r="F151" s="366"/>
      <c r="G151" s="285"/>
      <c r="H151" s="371"/>
      <c r="I151" s="285"/>
      <c r="J151" s="371"/>
      <c r="K151" s="285"/>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1"/>
      <c r="EE151" s="87"/>
    </row>
    <row r="152" spans="2:135" ht="18" customHeight="1" thickBot="1" x14ac:dyDescent="0.45">
      <c r="B152" s="663"/>
      <c r="C152" s="668"/>
      <c r="D152" s="241" t="s">
        <v>276</v>
      </c>
      <c r="E152" s="479"/>
      <c r="F152" s="480"/>
      <c r="G152" s="479"/>
      <c r="H152" s="481"/>
      <c r="I152" s="479"/>
      <c r="J152" s="481"/>
      <c r="K152" s="479"/>
      <c r="L152" s="481"/>
      <c r="M152" s="479"/>
      <c r="N152" s="481"/>
      <c r="O152" s="479"/>
      <c r="P152" s="481"/>
      <c r="Q152" s="479"/>
      <c r="R152" s="481"/>
      <c r="S152" s="479"/>
      <c r="T152" s="481"/>
      <c r="U152" s="479"/>
      <c r="V152" s="481"/>
      <c r="W152" s="479"/>
      <c r="X152" s="481"/>
      <c r="Y152" s="479"/>
      <c r="Z152" s="481"/>
      <c r="AA152" s="479"/>
      <c r="AB152" s="481"/>
      <c r="AC152" s="479"/>
      <c r="AD152" s="481"/>
      <c r="AE152" s="479"/>
      <c r="AF152" s="481"/>
      <c r="AG152" s="479"/>
      <c r="AH152" s="481"/>
      <c r="AI152" s="479"/>
      <c r="AJ152" s="480"/>
      <c r="AK152" s="479"/>
      <c r="AL152" s="481"/>
      <c r="AM152" s="479"/>
      <c r="AN152" s="481"/>
      <c r="AO152" s="479"/>
      <c r="AP152" s="481"/>
      <c r="AQ152" s="479"/>
      <c r="AR152" s="481"/>
      <c r="AS152" s="479"/>
      <c r="AT152" s="481"/>
      <c r="AU152" s="479"/>
      <c r="AV152" s="481"/>
      <c r="AW152" s="479"/>
      <c r="AX152" s="481"/>
      <c r="AY152" s="479"/>
      <c r="AZ152" s="481"/>
      <c r="BA152" s="479"/>
      <c r="BB152" s="481"/>
      <c r="BC152" s="479"/>
      <c r="BD152" s="481"/>
      <c r="BE152" s="479"/>
      <c r="BF152" s="481"/>
      <c r="BG152" s="479"/>
      <c r="BH152" s="481"/>
      <c r="BI152" s="479"/>
      <c r="BJ152" s="481"/>
      <c r="BK152" s="479"/>
      <c r="BL152" s="481"/>
      <c r="BM152" s="479"/>
      <c r="BN152" s="481"/>
      <c r="BO152" s="479"/>
      <c r="BP152" s="481"/>
      <c r="BQ152" s="479"/>
      <c r="BR152" s="481"/>
      <c r="BS152" s="479"/>
      <c r="BT152" s="481"/>
      <c r="BU152" s="479"/>
      <c r="BV152" s="481"/>
      <c r="BW152" s="479"/>
      <c r="BX152" s="481"/>
      <c r="BY152" s="479"/>
      <c r="BZ152" s="481"/>
      <c r="CA152" s="479"/>
      <c r="CB152" s="481"/>
      <c r="CC152" s="479"/>
      <c r="CD152" s="481"/>
      <c r="CE152" s="479"/>
      <c r="CF152" s="481"/>
      <c r="CG152" s="479"/>
      <c r="CH152" s="481"/>
      <c r="CI152" s="479"/>
      <c r="CJ152" s="481"/>
      <c r="CK152" s="479"/>
      <c r="CL152" s="481"/>
      <c r="CM152" s="479"/>
      <c r="CN152" s="481"/>
      <c r="CO152" s="479"/>
      <c r="CP152" s="481"/>
      <c r="CQ152" s="479"/>
      <c r="CR152" s="481"/>
      <c r="CS152" s="479"/>
      <c r="CT152" s="481"/>
      <c r="CU152" s="479"/>
      <c r="CV152" s="481"/>
      <c r="CW152" s="479"/>
      <c r="CX152" s="481"/>
      <c r="CY152" s="479"/>
      <c r="CZ152" s="481"/>
      <c r="DA152" s="479"/>
      <c r="DB152" s="481"/>
      <c r="DC152" s="479"/>
      <c r="DD152" s="481"/>
      <c r="DE152" s="479"/>
      <c r="DF152" s="481"/>
      <c r="DG152" s="479"/>
      <c r="DH152" s="481"/>
      <c r="DI152" s="479"/>
      <c r="DJ152" s="481"/>
      <c r="DK152" s="479"/>
      <c r="DL152" s="481"/>
      <c r="DM152" s="479"/>
      <c r="DN152" s="481"/>
      <c r="DO152" s="479"/>
      <c r="DP152" s="481"/>
      <c r="DQ152" s="479"/>
      <c r="DR152" s="481"/>
      <c r="DS152" s="479"/>
      <c r="DT152" s="481"/>
      <c r="DU152" s="479"/>
      <c r="DV152" s="481"/>
      <c r="DW152" s="479"/>
      <c r="DX152" s="481"/>
      <c r="DY152" s="479"/>
      <c r="DZ152" s="481"/>
      <c r="EA152" s="479"/>
      <c r="EB152" s="481"/>
      <c r="EC152" s="479"/>
      <c r="ED152" s="482"/>
      <c r="EE152" s="87"/>
    </row>
    <row r="153" spans="2:135" ht="18" customHeight="1" x14ac:dyDescent="0.4">
      <c r="B153" s="661" t="s">
        <v>299</v>
      </c>
      <c r="C153" s="662"/>
      <c r="D153" s="660" t="s">
        <v>346</v>
      </c>
      <c r="E153" s="464"/>
      <c r="F153" s="462"/>
      <c r="G153" s="464"/>
      <c r="H153" s="463"/>
      <c r="I153" s="464"/>
      <c r="J153" s="463"/>
      <c r="K153" s="464"/>
      <c r="L153" s="463"/>
      <c r="M153" s="464"/>
      <c r="N153" s="463"/>
      <c r="O153" s="464"/>
      <c r="P153" s="463"/>
      <c r="Q153" s="464"/>
      <c r="R153" s="463"/>
      <c r="S153" s="464"/>
      <c r="T153" s="463"/>
      <c r="U153" s="464"/>
      <c r="V153" s="463"/>
      <c r="W153" s="464"/>
      <c r="X153" s="463"/>
      <c r="Y153" s="464"/>
      <c r="Z153" s="463"/>
      <c r="AA153" s="464"/>
      <c r="AB153" s="463"/>
      <c r="AC153" s="464"/>
      <c r="AD153" s="463"/>
      <c r="AE153" s="464"/>
      <c r="AF153" s="463"/>
      <c r="AG153" s="464"/>
      <c r="AH153" s="463"/>
      <c r="AI153" s="464"/>
      <c r="AJ153" s="462"/>
      <c r="AK153" s="464"/>
      <c r="AL153" s="463"/>
      <c r="AM153" s="464"/>
      <c r="AN153" s="463"/>
      <c r="AO153" s="464"/>
      <c r="AP153" s="463"/>
      <c r="AQ153" s="464"/>
      <c r="AR153" s="463"/>
      <c r="AS153" s="464"/>
      <c r="AT153" s="463"/>
      <c r="AU153" s="464"/>
      <c r="AV153" s="463"/>
      <c r="AW153" s="464"/>
      <c r="AX153" s="463"/>
      <c r="AY153" s="464"/>
      <c r="AZ153" s="463"/>
      <c r="BA153" s="464"/>
      <c r="BB153" s="463"/>
      <c r="BC153" s="464"/>
      <c r="BD153" s="463"/>
      <c r="BE153" s="464"/>
      <c r="BF153" s="463"/>
      <c r="BG153" s="464"/>
      <c r="BH153" s="463"/>
      <c r="BI153" s="464"/>
      <c r="BJ153" s="463"/>
      <c r="BK153" s="464"/>
      <c r="BL153" s="463"/>
      <c r="BM153" s="464"/>
      <c r="BN153" s="463"/>
      <c r="BO153" s="464"/>
      <c r="BP153" s="463"/>
      <c r="BQ153" s="464"/>
      <c r="BR153" s="463"/>
      <c r="BS153" s="464"/>
      <c r="BT153" s="463"/>
      <c r="BU153" s="464"/>
      <c r="BV153" s="463"/>
      <c r="BW153" s="464"/>
      <c r="BX153" s="463"/>
      <c r="BY153" s="464"/>
      <c r="BZ153" s="463"/>
      <c r="CA153" s="464"/>
      <c r="CB153" s="463"/>
      <c r="CC153" s="464"/>
      <c r="CD153" s="463"/>
      <c r="CE153" s="464"/>
      <c r="CF153" s="463"/>
      <c r="CG153" s="464"/>
      <c r="CH153" s="463"/>
      <c r="CI153" s="464"/>
      <c r="CJ153" s="463"/>
      <c r="CK153" s="464"/>
      <c r="CL153" s="463"/>
      <c r="CM153" s="464"/>
      <c r="CN153" s="463"/>
      <c r="CO153" s="464"/>
      <c r="CP153" s="463"/>
      <c r="CQ153" s="464"/>
      <c r="CR153" s="463"/>
      <c r="CS153" s="464"/>
      <c r="CT153" s="463"/>
      <c r="CU153" s="464"/>
      <c r="CV153" s="463"/>
      <c r="CW153" s="464"/>
      <c r="CX153" s="463"/>
      <c r="CY153" s="464"/>
      <c r="CZ153" s="463"/>
      <c r="DA153" s="464"/>
      <c r="DB153" s="463"/>
      <c r="DC153" s="464"/>
      <c r="DD153" s="463"/>
      <c r="DE153" s="464"/>
      <c r="DF153" s="463"/>
      <c r="DG153" s="464"/>
      <c r="DH153" s="463"/>
      <c r="DI153" s="464"/>
      <c r="DJ153" s="463"/>
      <c r="DK153" s="468"/>
      <c r="DL153" s="464"/>
      <c r="DM153" s="463"/>
      <c r="DN153" s="464"/>
      <c r="DO153" s="463"/>
      <c r="DP153" s="464"/>
      <c r="DQ153" s="463"/>
      <c r="DR153" s="464"/>
      <c r="DS153" s="463"/>
      <c r="DT153" s="464"/>
      <c r="DU153" s="463"/>
      <c r="DV153" s="464"/>
      <c r="DW153" s="463"/>
      <c r="DX153" s="464"/>
      <c r="DY153" s="463"/>
      <c r="DZ153" s="464"/>
      <c r="EA153" s="463"/>
      <c r="EB153" s="464"/>
      <c r="EC153" s="463"/>
      <c r="ED153" s="464"/>
      <c r="EE153" s="87"/>
    </row>
    <row r="154" spans="2:135" ht="18" customHeight="1" x14ac:dyDescent="0.4">
      <c r="B154" s="663"/>
      <c r="C154" s="664"/>
      <c r="D154" s="656"/>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5"/>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63"/>
      <c r="C155" s="664"/>
      <c r="D155" s="656"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5"/>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63"/>
      <c r="C156" s="664"/>
      <c r="D156" s="656"/>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5"/>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63"/>
      <c r="C157" s="664"/>
      <c r="D157" s="656"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5"/>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63"/>
      <c r="C158" s="664"/>
      <c r="D158" s="656"/>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5"/>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63"/>
      <c r="C159" s="664"/>
      <c r="D159" s="656"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5"/>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63"/>
      <c r="C160" s="664"/>
      <c r="D160" s="656"/>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5"/>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63"/>
      <c r="C161" s="664"/>
      <c r="D161" s="656" t="s">
        <v>350</v>
      </c>
      <c r="E161" s="286"/>
      <c r="F161" s="367"/>
      <c r="G161" s="286"/>
      <c r="H161" s="372"/>
      <c r="I161" s="286"/>
      <c r="J161" s="372"/>
      <c r="K161" s="286"/>
      <c r="L161" s="372"/>
      <c r="M161" s="286"/>
      <c r="N161" s="461"/>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5"/>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63"/>
      <c r="C162" s="664"/>
      <c r="D162" s="656"/>
      <c r="E162" s="286"/>
      <c r="F162" s="367"/>
      <c r="G162" s="286"/>
      <c r="H162" s="372"/>
      <c r="I162" s="286"/>
      <c r="J162" s="372"/>
      <c r="K162" s="286"/>
      <c r="L162" s="372"/>
      <c r="M162" s="465"/>
      <c r="N162" s="467"/>
      <c r="O162" s="412"/>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5"/>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63"/>
      <c r="C163" s="664"/>
      <c r="D163" s="656" t="s">
        <v>351</v>
      </c>
      <c r="E163" s="286"/>
      <c r="F163" s="367"/>
      <c r="G163" s="286"/>
      <c r="H163" s="372"/>
      <c r="I163" s="286"/>
      <c r="J163" s="372"/>
      <c r="K163" s="286"/>
      <c r="L163" s="372"/>
      <c r="M163" s="286"/>
      <c r="N163" s="466"/>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5"/>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63"/>
      <c r="C164" s="664"/>
      <c r="D164" s="656"/>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5"/>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63"/>
      <c r="C165" s="664"/>
      <c r="D165" s="656"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5"/>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63"/>
      <c r="C166" s="664"/>
      <c r="D166" s="656"/>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5"/>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63"/>
      <c r="C167" s="664"/>
      <c r="D167" s="656"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5"/>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63"/>
      <c r="C168" s="664"/>
      <c r="D168" s="656"/>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5"/>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63"/>
      <c r="C169" s="664"/>
      <c r="D169" s="657"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5"/>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63"/>
      <c r="C170" s="664"/>
      <c r="D170" s="658"/>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5"/>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63"/>
      <c r="C171" s="664"/>
      <c r="D171" s="657"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5"/>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65"/>
      <c r="C172" s="666"/>
      <c r="D172" s="659"/>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69"/>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algorithmName="SHA-512" hashValue="0ZwUQ3bi2zu9o4v2ysIgDsaixa06vvHnfLHjhSpAN/iS9HH1aloXb/tsEdN0VVkHdTJD0SRD63WOMlhDFzYy7g==" saltValue="zggoAT+kApEDTl7d2kPvgw=="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AN52:AO52 E59:BL59 E51:AM52 AP51:BL52 AK54:BL56 E54:AJ55 D56:AJ56">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 type="whole" operator="greaterThanOrEqual" allowBlank="1" showInputMessage="1" showErrorMessage="1" errorTitle="اطلاعات" error="لطفا در انتخاب مبلغ دقت فرمایید." sqref="E50:AM50 AP50:BL50 AN51:AO51">
      <formula1>0</formula1>
    </dataValidation>
  </dataValidations>
  <pageMargins left="0.45" right="0.45" top="0.25" bottom="0.25" header="0.3" footer="0.05"/>
  <pageSetup paperSize="8" scale="49" orientation="landscape" r:id="rId1"/>
  <rowBreaks count="2" manualBreakCount="2">
    <brk id="11" max="133" man="1"/>
    <brk id="145" max="16383" man="1"/>
  </rowBreaks>
  <colBreaks count="1" manualBreakCount="1">
    <brk id="22" max="172"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9" t="s">
        <v>71</v>
      </c>
      <c r="C3" s="440" t="s">
        <v>59</v>
      </c>
      <c r="D3" s="440" t="s">
        <v>60</v>
      </c>
      <c r="E3" s="440" t="s">
        <v>33</v>
      </c>
      <c r="F3" s="440" t="s">
        <v>9</v>
      </c>
      <c r="G3" s="440" t="s">
        <v>52</v>
      </c>
      <c r="H3" s="440" t="s">
        <v>10</v>
      </c>
      <c r="I3" s="440" t="s">
        <v>72</v>
      </c>
      <c r="J3" s="440" t="s">
        <v>51</v>
      </c>
      <c r="K3" s="440" t="s">
        <v>21</v>
      </c>
      <c r="L3" s="440" t="s">
        <v>73</v>
      </c>
      <c r="M3" s="440" t="s">
        <v>74</v>
      </c>
      <c r="N3" s="440" t="s">
        <v>75</v>
      </c>
      <c r="O3" s="441" t="str">
        <f>payesh!D16</f>
        <v>عمر گروه از تاریخ تشکیل (افتتاح حساب پس انداز در بانک) به ماه</v>
      </c>
      <c r="P3" s="440" t="s">
        <v>53</v>
      </c>
      <c r="Q3" s="440" t="s">
        <v>54</v>
      </c>
      <c r="R3" s="440" t="s">
        <v>55</v>
      </c>
      <c r="S3" s="440" t="s">
        <v>303</v>
      </c>
      <c r="T3" s="440" t="s">
        <v>76</v>
      </c>
      <c r="U3" s="440" t="s">
        <v>304</v>
      </c>
      <c r="V3" s="440" t="s">
        <v>77</v>
      </c>
      <c r="W3" s="440" t="s">
        <v>78</v>
      </c>
      <c r="X3" s="440" t="s">
        <v>174</v>
      </c>
      <c r="Y3" s="440" t="s">
        <v>79</v>
      </c>
      <c r="Z3" s="440" t="s">
        <v>80</v>
      </c>
      <c r="AA3" s="440" t="s">
        <v>81</v>
      </c>
      <c r="AB3" s="440" t="s">
        <v>82</v>
      </c>
      <c r="AC3" s="440" t="s">
        <v>83</v>
      </c>
      <c r="AD3" s="440" t="s">
        <v>84</v>
      </c>
      <c r="AE3" s="440" t="s">
        <v>85</v>
      </c>
      <c r="AF3" s="440" t="s">
        <v>86</v>
      </c>
      <c r="AG3" s="440" t="s">
        <v>87</v>
      </c>
      <c r="AH3" s="440" t="s">
        <v>88</v>
      </c>
      <c r="AI3" s="440" t="s">
        <v>300</v>
      </c>
      <c r="AJ3" s="440" t="s">
        <v>301</v>
      </c>
      <c r="AK3" s="442" t="s">
        <v>302</v>
      </c>
    </row>
    <row r="4" spans="2:38" ht="18.75" thickBot="1" x14ac:dyDescent="0.3">
      <c r="B4" s="433">
        <f>payesh!E7</f>
        <v>1</v>
      </c>
      <c r="C4" s="421" t="str">
        <f>payesh!E3</f>
        <v>ایلام</v>
      </c>
      <c r="D4" s="421" t="str">
        <f>payesh!E4</f>
        <v>چرداول</v>
      </c>
      <c r="E4" s="421" t="str">
        <f>payesh!E5</f>
        <v>زنجیره</v>
      </c>
      <c r="F4" s="421" t="str">
        <f>payesh!E6</f>
        <v>قلارنگ</v>
      </c>
      <c r="G4" s="421">
        <f>payesh!E10</f>
        <v>0</v>
      </c>
      <c r="H4" s="421" t="str">
        <f>payesh!E13</f>
        <v>زهرا اسفندیاری</v>
      </c>
      <c r="I4" s="422">
        <f>payesh!E14</f>
        <v>9185501559</v>
      </c>
      <c r="J4" s="421" t="str">
        <f>payesh!E9</f>
        <v>رضایی</v>
      </c>
      <c r="K4" s="421" t="str">
        <f>payesh!E18</f>
        <v>ت8</v>
      </c>
      <c r="L4" s="421" t="str">
        <f>payesh!E8</f>
        <v>غیرفعال</v>
      </c>
      <c r="M4" s="421">
        <f>payesh!E46</f>
        <v>30</v>
      </c>
      <c r="N4" s="422">
        <f>payesh!E17</f>
        <v>678010144</v>
      </c>
      <c r="O4" s="422">
        <f>payesh!E16</f>
        <v>25</v>
      </c>
      <c r="P4" s="421" t="str">
        <f>payesh!E19</f>
        <v>سمیرارشیدی</v>
      </c>
      <c r="Q4" s="421" t="str">
        <f>payesh!E20</f>
        <v>فاطمه اسفندیاری</v>
      </c>
      <c r="R4" s="421" t="str">
        <f>payesh!E21</f>
        <v>خدیجه آحمدی</v>
      </c>
      <c r="S4" s="421">
        <f>payesh!$E$55</f>
        <v>1500000</v>
      </c>
      <c r="T4" s="444" t="str">
        <f>payesh!E64</f>
        <v>1392/12/09</v>
      </c>
      <c r="U4" s="421">
        <f>payesh!$E$56</f>
        <v>1500000</v>
      </c>
      <c r="V4" s="444">
        <f>payesh!E65</f>
        <v>34055</v>
      </c>
      <c r="W4" s="421">
        <f>payesh!E78</f>
        <v>0</v>
      </c>
      <c r="X4" s="421">
        <f>payesh!E79</f>
        <v>50</v>
      </c>
      <c r="Y4" s="421">
        <f>payesh!$E$83</f>
        <v>0</v>
      </c>
      <c r="Z4" s="421">
        <f>payesh!$E$84</f>
        <v>0</v>
      </c>
      <c r="AA4" s="421">
        <f ca="1">payesh!E86</f>
        <v>240000000</v>
      </c>
      <c r="AB4" s="421">
        <f>payesh!E153</f>
        <v>0</v>
      </c>
      <c r="AC4" s="421">
        <f>payesh!E155</f>
        <v>0</v>
      </c>
      <c r="AD4" s="421">
        <f>payesh!E157</f>
        <v>0</v>
      </c>
      <c r="AE4" s="421">
        <f>payesh!E159</f>
        <v>0</v>
      </c>
      <c r="AF4" s="421">
        <f>payesh!E161</f>
        <v>0</v>
      </c>
      <c r="AG4" s="421">
        <f>payesh!E163</f>
        <v>0</v>
      </c>
      <c r="AH4" s="421">
        <f>payesh!E165</f>
        <v>0</v>
      </c>
      <c r="AI4" s="421">
        <f>payesh!E167</f>
        <v>0</v>
      </c>
      <c r="AJ4" s="421">
        <f>payesh!E169</f>
        <v>0</v>
      </c>
      <c r="AK4" s="424">
        <f>payesh!E171</f>
        <v>0</v>
      </c>
    </row>
    <row r="5" spans="2:38" ht="18.75" thickBot="1" x14ac:dyDescent="0.3">
      <c r="B5" s="426">
        <f>payesh!F7</f>
        <v>2</v>
      </c>
      <c r="C5" s="429" t="str">
        <f>payesh!F3</f>
        <v>ایلام</v>
      </c>
      <c r="D5" s="429" t="str">
        <f>payesh!F4</f>
        <v>چرداول</v>
      </c>
      <c r="E5" s="429" t="str">
        <f>payesh!F5</f>
        <v>زنجیره</v>
      </c>
      <c r="F5" s="429" t="str">
        <f>payesh!F6</f>
        <v>زاگرس</v>
      </c>
      <c r="G5" s="429">
        <f>payesh!F10</f>
        <v>0</v>
      </c>
      <c r="H5" s="429" t="str">
        <f>payesh!F13</f>
        <v>زهرا اسفندیاری</v>
      </c>
      <c r="I5" s="430">
        <f>payesh!F14</f>
        <v>9185501559</v>
      </c>
      <c r="J5" s="429" t="str">
        <f>payesh!F9</f>
        <v>رضایی</v>
      </c>
      <c r="K5" s="429" t="str">
        <f>payesh!F18</f>
        <v>ت8</v>
      </c>
      <c r="L5" s="429" t="str">
        <f>payesh!F8</f>
        <v>غیرفعال</v>
      </c>
      <c r="M5" s="429">
        <f>payesh!F46</f>
        <v>30</v>
      </c>
      <c r="N5" s="430">
        <f>payesh!F17</f>
        <v>678355373</v>
      </c>
      <c r="O5" s="430">
        <f>payesh!F16</f>
        <v>25</v>
      </c>
      <c r="P5" s="429" t="str">
        <f>payesh!F19</f>
        <v>فاطمه احمد آقایی</v>
      </c>
      <c r="Q5" s="429" t="str">
        <f>payesh!F20</f>
        <v>مریم نعمتی</v>
      </c>
      <c r="R5" s="429" t="str">
        <f>payesh!F21</f>
        <v>سمیه صادقی</v>
      </c>
      <c r="S5" s="429">
        <f>payesh!$F$55</f>
        <v>1500000</v>
      </c>
      <c r="T5" s="445">
        <f>payesh!F64</f>
        <v>33859</v>
      </c>
      <c r="U5" s="429">
        <f>payesh!$F$56</f>
        <v>1500000</v>
      </c>
      <c r="V5" s="445">
        <f>payesh!F65</f>
        <v>34055</v>
      </c>
      <c r="W5" s="429">
        <f>payesh!F78</f>
        <v>0</v>
      </c>
      <c r="X5" s="429">
        <f>payesh!F79</f>
        <v>50</v>
      </c>
      <c r="Y5" s="429">
        <f>payesh!$F$83</f>
        <v>0</v>
      </c>
      <c r="Z5" s="429">
        <f>payesh!$F$84</f>
        <v>0</v>
      </c>
      <c r="AA5" s="429">
        <f ca="1">payesh!F86</f>
        <v>190000000</v>
      </c>
      <c r="AB5" s="429">
        <f>payesh!F153</f>
        <v>0</v>
      </c>
      <c r="AC5" s="429">
        <f>payesh!F155</f>
        <v>0</v>
      </c>
      <c r="AD5" s="429">
        <f>payesh!F157</f>
        <v>0</v>
      </c>
      <c r="AE5" s="429">
        <f>payesh!F159</f>
        <v>0</v>
      </c>
      <c r="AF5" s="429">
        <f>payesh!F161</f>
        <v>0</v>
      </c>
      <c r="AG5" s="429">
        <f>payesh!F163</f>
        <v>0</v>
      </c>
      <c r="AH5" s="429">
        <f>payesh!F165</f>
        <v>0</v>
      </c>
      <c r="AI5" s="429">
        <f>payesh!F167</f>
        <v>0</v>
      </c>
      <c r="AJ5" s="429">
        <f>payesh!F169</f>
        <v>0</v>
      </c>
      <c r="AK5" s="432">
        <f>payesh!F171</f>
        <v>0</v>
      </c>
    </row>
    <row r="6" spans="2:38" ht="18.75" thickBot="1" x14ac:dyDescent="0.3">
      <c r="B6" s="433">
        <f>payesh!G7</f>
        <v>3</v>
      </c>
      <c r="C6" s="421" t="str">
        <f>payesh!G3</f>
        <v>ایلام</v>
      </c>
      <c r="D6" s="421" t="str">
        <f>payesh!G4</f>
        <v>چرداول</v>
      </c>
      <c r="E6" s="421" t="str">
        <f>payesh!G5</f>
        <v>زنجیره</v>
      </c>
      <c r="F6" s="421" t="str">
        <f>payesh!G6</f>
        <v>آلامتو</v>
      </c>
      <c r="G6" s="421">
        <f>payesh!G10</f>
        <v>0</v>
      </c>
      <c r="H6" s="421" t="str">
        <f>payesh!G13</f>
        <v>زهرا اسفندیاری</v>
      </c>
      <c r="I6" s="422">
        <f>payesh!G14</f>
        <v>9185501559</v>
      </c>
      <c r="J6" s="421" t="str">
        <f>payesh!G9</f>
        <v>رضایی</v>
      </c>
      <c r="K6" s="421" t="str">
        <f>payesh!G18</f>
        <v>ت8</v>
      </c>
      <c r="L6" s="421" t="str">
        <f>payesh!G8</f>
        <v>غیرفعال</v>
      </c>
      <c r="M6" s="421">
        <f>payesh!G46</f>
        <v>30</v>
      </c>
      <c r="N6" s="422">
        <f>payesh!G17</f>
        <v>677866843</v>
      </c>
      <c r="O6" s="422">
        <f>payesh!G16</f>
        <v>25</v>
      </c>
      <c r="P6" s="421" t="str">
        <f>payesh!G19</f>
        <v>منظر اسفندیاری</v>
      </c>
      <c r="Q6" s="421" t="str">
        <f>payesh!G20</f>
        <v>معصومه اسفندیاری</v>
      </c>
      <c r="R6" s="421" t="str">
        <f>payesh!G21</f>
        <v>خدیجه احمدی</v>
      </c>
      <c r="S6" s="421">
        <f>payesh!$G$55</f>
        <v>1500000</v>
      </c>
      <c r="T6" s="444">
        <f>payesh!G64</f>
        <v>33859</v>
      </c>
      <c r="U6" s="421">
        <f>payesh!$G$56</f>
        <v>1500000</v>
      </c>
      <c r="V6" s="444">
        <f>payesh!G65</f>
        <v>34055</v>
      </c>
      <c r="W6" s="421">
        <f>payesh!G78</f>
        <v>0</v>
      </c>
      <c r="X6" s="421">
        <f>payesh!G79</f>
        <v>45</v>
      </c>
      <c r="Y6" s="421">
        <f>payesh!$G$83</f>
        <v>0</v>
      </c>
      <c r="Z6" s="421">
        <f>payesh!$G$84</f>
        <v>0</v>
      </c>
      <c r="AA6" s="421">
        <f ca="1">payesh!G86</f>
        <v>200000000</v>
      </c>
      <c r="AB6" s="421">
        <f>payesh!G153</f>
        <v>0</v>
      </c>
      <c r="AC6" s="421">
        <f>payesh!G155</f>
        <v>0</v>
      </c>
      <c r="AD6" s="421">
        <f>payesh!G157</f>
        <v>0</v>
      </c>
      <c r="AE6" s="421">
        <f>payesh!G159</f>
        <v>0</v>
      </c>
      <c r="AF6" s="421">
        <f>payesh!G161</f>
        <v>0</v>
      </c>
      <c r="AG6" s="421">
        <f>payesh!G163</f>
        <v>0</v>
      </c>
      <c r="AH6" s="421">
        <f>payesh!G165</f>
        <v>0</v>
      </c>
      <c r="AI6" s="421">
        <f>payesh!G167</f>
        <v>0</v>
      </c>
      <c r="AJ6" s="421">
        <f>payesh!G169</f>
        <v>0</v>
      </c>
      <c r="AK6" s="424">
        <f>payesh!G171</f>
        <v>0</v>
      </c>
    </row>
    <row r="7" spans="2:38" ht="18.75" thickBot="1" x14ac:dyDescent="0.3">
      <c r="B7" s="426">
        <f>payesh!H7</f>
        <v>4</v>
      </c>
      <c r="C7" s="429" t="str">
        <f>payesh!H3</f>
        <v>ایلام</v>
      </c>
      <c r="D7" s="429" t="str">
        <f>payesh!H4</f>
        <v>چرداول</v>
      </c>
      <c r="E7" s="429" t="str">
        <f>payesh!H5</f>
        <v>زنجیره</v>
      </c>
      <c r="F7" s="429" t="str">
        <f>payesh!H6</f>
        <v>مانشت</v>
      </c>
      <c r="G7" s="429">
        <f>payesh!H10</f>
        <v>0</v>
      </c>
      <c r="H7" s="429" t="str">
        <f>payesh!H13</f>
        <v>زهرا اسفندیاری</v>
      </c>
      <c r="I7" s="430">
        <f>payesh!H14</f>
        <v>9185501559</v>
      </c>
      <c r="J7" s="429" t="str">
        <f>payesh!H9</f>
        <v>رضایی</v>
      </c>
      <c r="K7" s="429" t="str">
        <f>payesh!H18</f>
        <v>ت8</v>
      </c>
      <c r="L7" s="429" t="str">
        <f>payesh!H8</f>
        <v>غیرفعال</v>
      </c>
      <c r="M7" s="429">
        <f>payesh!H46</f>
        <v>30</v>
      </c>
      <c r="N7" s="430">
        <f>payesh!H17</f>
        <v>678015029</v>
      </c>
      <c r="O7" s="430">
        <f>payesh!H16</f>
        <v>25</v>
      </c>
      <c r="P7" s="429" t="str">
        <f>payesh!H19</f>
        <v>صادق اسفندیاری</v>
      </c>
      <c r="Q7" s="429" t="str">
        <f>payesh!H20</f>
        <v>صید رضا اسفندیاری</v>
      </c>
      <c r="R7" s="429" t="str">
        <f>payesh!H21</f>
        <v>علی اسفندیاری</v>
      </c>
      <c r="S7" s="429">
        <f>payesh!$H$55</f>
        <v>1500000</v>
      </c>
      <c r="T7" s="445">
        <f>payesh!H64</f>
        <v>33859</v>
      </c>
      <c r="U7" s="429">
        <f>payesh!$H$56</f>
        <v>1500000</v>
      </c>
      <c r="V7" s="445">
        <f>payesh!H65</f>
        <v>34055</v>
      </c>
      <c r="W7" s="429">
        <f>payesh!H78</f>
        <v>0</v>
      </c>
      <c r="X7" s="429">
        <f>payesh!H79</f>
        <v>48</v>
      </c>
      <c r="Y7" s="429">
        <f>payesh!$H$83</f>
        <v>0</v>
      </c>
      <c r="Z7" s="429">
        <f>payesh!$H$84</f>
        <v>0</v>
      </c>
      <c r="AA7" s="429">
        <f ca="1">payesh!H86</f>
        <v>200000000</v>
      </c>
      <c r="AB7" s="429">
        <f>payesh!H153</f>
        <v>0</v>
      </c>
      <c r="AC7" s="429">
        <f>payesh!H155</f>
        <v>0</v>
      </c>
      <c r="AD7" s="429">
        <f>payesh!H157</f>
        <v>0</v>
      </c>
      <c r="AE7" s="429">
        <f>payesh!H159</f>
        <v>0</v>
      </c>
      <c r="AF7" s="429">
        <f>payesh!H161</f>
        <v>0</v>
      </c>
      <c r="AG7" s="429">
        <f>payesh!H163</f>
        <v>0</v>
      </c>
      <c r="AH7" s="429">
        <f>payesh!H165</f>
        <v>0</v>
      </c>
      <c r="AI7" s="429">
        <f>payesh!H167</f>
        <v>0</v>
      </c>
      <c r="AJ7" s="429">
        <f>payesh!H169</f>
        <v>0</v>
      </c>
      <c r="AK7" s="432">
        <f>payesh!H171</f>
        <v>0</v>
      </c>
    </row>
    <row r="8" spans="2:38" ht="18.75" thickBot="1" x14ac:dyDescent="0.3">
      <c r="B8" s="433">
        <f>payesh!I7</f>
        <v>5</v>
      </c>
      <c r="C8" s="421" t="str">
        <f>payesh!I3</f>
        <v>ایلام</v>
      </c>
      <c r="D8" s="421" t="str">
        <f>payesh!I4</f>
        <v>چرداول</v>
      </c>
      <c r="E8" s="421" t="str">
        <f>payesh!I5</f>
        <v>کل کل</v>
      </c>
      <c r="F8" s="421" t="str">
        <f>payesh!I6</f>
        <v>سنبل</v>
      </c>
      <c r="G8" s="421">
        <f>payesh!I10</f>
        <v>0</v>
      </c>
      <c r="H8" s="421" t="str">
        <f>payesh!I13</f>
        <v>فردوس ابراهیمیان</v>
      </c>
      <c r="I8" s="422">
        <f>payesh!I14</f>
        <v>9395189561</v>
      </c>
      <c r="J8" s="421" t="str">
        <f>payesh!I9</f>
        <v>رضایی</v>
      </c>
      <c r="K8" s="421" t="str">
        <f>payesh!I18</f>
        <v>ت8</v>
      </c>
      <c r="L8" s="421" t="str">
        <f>payesh!I8</f>
        <v>غیرفعال</v>
      </c>
      <c r="M8" s="421">
        <f>payesh!I46</f>
        <v>29</v>
      </c>
      <c r="N8" s="422">
        <f>payesh!I17</f>
        <v>7.2000010004880302E+18</v>
      </c>
      <c r="O8" s="422">
        <f>payesh!I16</f>
        <v>25</v>
      </c>
      <c r="P8" s="421" t="str">
        <f>payesh!I19</f>
        <v>آرزو خانعلی زاد</v>
      </c>
      <c r="Q8" s="421" t="str">
        <f>payesh!I20</f>
        <v>سمیه پرند آور</v>
      </c>
      <c r="R8" s="421" t="str">
        <f>payesh!I21</f>
        <v>خدیجه خانعلی زاد</v>
      </c>
      <c r="S8" s="421">
        <f>payesh!$I$55</f>
        <v>1500000</v>
      </c>
      <c r="T8" s="444">
        <f>payesh!I64</f>
        <v>33859</v>
      </c>
      <c r="U8" s="421">
        <f>payesh!$I$56</f>
        <v>1500000</v>
      </c>
      <c r="V8" s="444">
        <f>payesh!I65</f>
        <v>34055</v>
      </c>
      <c r="W8" s="421">
        <f>payesh!I78</f>
        <v>0</v>
      </c>
      <c r="X8" s="421">
        <f>payesh!I79</f>
        <v>61</v>
      </c>
      <c r="Y8" s="421">
        <f>payesh!$I$83</f>
        <v>0</v>
      </c>
      <c r="Z8" s="421">
        <f>payesh!$I$84</f>
        <v>0</v>
      </c>
      <c r="AA8" s="421">
        <f ca="1">payesh!I86</f>
        <v>0</v>
      </c>
      <c r="AB8" s="421">
        <f>payesh!I153</f>
        <v>0</v>
      </c>
      <c r="AC8" s="421">
        <f>payesh!I155</f>
        <v>0</v>
      </c>
      <c r="AD8" s="421">
        <f>payesh!I157</f>
        <v>0</v>
      </c>
      <c r="AE8" s="421">
        <f>payesh!I159</f>
        <v>0</v>
      </c>
      <c r="AF8" s="421">
        <f>payesh!I161</f>
        <v>0</v>
      </c>
      <c r="AG8" s="421">
        <f>payesh!I163</f>
        <v>0</v>
      </c>
      <c r="AH8" s="421">
        <f>payesh!I165</f>
        <v>0</v>
      </c>
      <c r="AI8" s="421">
        <f>payesh!I167</f>
        <v>0</v>
      </c>
      <c r="AJ8" s="421">
        <f>payesh!I169</f>
        <v>0</v>
      </c>
      <c r="AK8" s="424">
        <f>payesh!I171</f>
        <v>0</v>
      </c>
    </row>
    <row r="9" spans="2:38" ht="18.75" thickBot="1" x14ac:dyDescent="0.3">
      <c r="B9" s="426">
        <f>payesh!J7</f>
        <v>6</v>
      </c>
      <c r="C9" s="429" t="str">
        <f>payesh!J3</f>
        <v>ایلام</v>
      </c>
      <c r="D9" s="429" t="str">
        <f>payesh!J4</f>
        <v>چرداول</v>
      </c>
      <c r="E9" s="429" t="str">
        <f>payesh!J5</f>
        <v>کل کل</v>
      </c>
      <c r="F9" s="429" t="str">
        <f>payesh!J6</f>
        <v>لاله</v>
      </c>
      <c r="G9" s="429">
        <f>payesh!J10</f>
        <v>0</v>
      </c>
      <c r="H9" s="429" t="str">
        <f>payesh!J13</f>
        <v>فردوس ابراهیمیان</v>
      </c>
      <c r="I9" s="430">
        <f>payesh!J14</f>
        <v>9395189561</v>
      </c>
      <c r="J9" s="429" t="str">
        <f>payesh!J9</f>
        <v>رضایی</v>
      </c>
      <c r="K9" s="429" t="str">
        <f>payesh!J18</f>
        <v>ت8</v>
      </c>
      <c r="L9" s="429" t="str">
        <f>payesh!J8</f>
        <v>غیرفعال</v>
      </c>
      <c r="M9" s="429">
        <f>payesh!J46</f>
        <v>29</v>
      </c>
      <c r="N9" s="430">
        <f>payesh!J17</f>
        <v>7.2000010004880302E+18</v>
      </c>
      <c r="O9" s="430">
        <f>payesh!J16</f>
        <v>25</v>
      </c>
      <c r="P9" s="429" t="str">
        <f>payesh!J19</f>
        <v>فاطمه خانمحمدیان</v>
      </c>
      <c r="Q9" s="429" t="str">
        <f>payesh!J20</f>
        <v>لیلا سارایی نژاد</v>
      </c>
      <c r="R9" s="429" t="str">
        <f>payesh!J21</f>
        <v>شهین عبد اله زاده</v>
      </c>
      <c r="S9" s="429">
        <f>payesh!$J$55</f>
        <v>1500000</v>
      </c>
      <c r="T9" s="445">
        <f>payesh!J64</f>
        <v>33859</v>
      </c>
      <c r="U9" s="429">
        <f>payesh!$J$56</f>
        <v>1500000</v>
      </c>
      <c r="V9" s="445">
        <f>payesh!J65</f>
        <v>34055</v>
      </c>
      <c r="W9" s="429">
        <f>payesh!J78</f>
        <v>0</v>
      </c>
      <c r="X9" s="429">
        <f>payesh!J79</f>
        <v>61</v>
      </c>
      <c r="Y9" s="429">
        <f>payesh!$J$83</f>
        <v>34028</v>
      </c>
      <c r="Z9" s="429">
        <f>payesh!$J$84</f>
        <v>50</v>
      </c>
      <c r="AA9" s="429">
        <f ca="1">payesh!J86</f>
        <v>195000000</v>
      </c>
      <c r="AB9" s="429">
        <f>payesh!J153</f>
        <v>0</v>
      </c>
      <c r="AC9" s="429">
        <f>payesh!J155</f>
        <v>0</v>
      </c>
      <c r="AD9" s="429">
        <f>payesh!J157</f>
        <v>0</v>
      </c>
      <c r="AE9" s="429">
        <f>payesh!J159</f>
        <v>0</v>
      </c>
      <c r="AF9" s="429">
        <f>payesh!J161</f>
        <v>0</v>
      </c>
      <c r="AG9" s="429">
        <f>payesh!J163</f>
        <v>0</v>
      </c>
      <c r="AH9" s="429">
        <f>payesh!J165</f>
        <v>0</v>
      </c>
      <c r="AI9" s="429">
        <f>payesh!J167</f>
        <v>0</v>
      </c>
      <c r="AJ9" s="429">
        <f>payesh!J169</f>
        <v>0</v>
      </c>
      <c r="AK9" s="432">
        <f>payesh!J171</f>
        <v>0</v>
      </c>
    </row>
    <row r="10" spans="2:38" ht="18.75" thickBot="1" x14ac:dyDescent="0.3">
      <c r="B10" s="433">
        <f>payesh!K7</f>
        <v>7</v>
      </c>
      <c r="C10" s="421" t="str">
        <f>payesh!K3</f>
        <v>ایلام</v>
      </c>
      <c r="D10" s="421" t="str">
        <f>payesh!K4</f>
        <v>چرداول</v>
      </c>
      <c r="E10" s="421" t="str">
        <f>payesh!K5</f>
        <v>کل کل</v>
      </c>
      <c r="F10" s="421" t="str">
        <f>payesh!K6</f>
        <v xml:space="preserve">بنفشه </v>
      </c>
      <c r="G10" s="421">
        <f>payesh!K10</f>
        <v>0</v>
      </c>
      <c r="H10" s="421" t="str">
        <f>payesh!K13</f>
        <v>فردوس ابراهیمیان</v>
      </c>
      <c r="I10" s="422">
        <f>payesh!K14</f>
        <v>9395189561</v>
      </c>
      <c r="J10" s="421" t="str">
        <f>payesh!K9</f>
        <v>رضایی</v>
      </c>
      <c r="K10" s="421" t="str">
        <f>payesh!K18</f>
        <v>ت8</v>
      </c>
      <c r="L10" s="421" t="str">
        <f>payesh!K8</f>
        <v>فعال</v>
      </c>
      <c r="M10" s="421">
        <f>payesh!K46</f>
        <v>29</v>
      </c>
      <c r="N10" s="422">
        <f>payesh!K17</f>
        <v>677852966</v>
      </c>
      <c r="O10" s="422">
        <f>payesh!K16</f>
        <v>34</v>
      </c>
      <c r="P10" s="421" t="str">
        <f>payesh!K19</f>
        <v>فرصت سلیمی</v>
      </c>
      <c r="Q10" s="421" t="str">
        <f>payesh!K20</f>
        <v>فریده ابراهیمیان</v>
      </c>
      <c r="R10" s="421" t="str">
        <f>payesh!K21</f>
        <v>فریده عزتی</v>
      </c>
      <c r="S10" s="421">
        <f>payesh!$K$55</f>
        <v>1500000</v>
      </c>
      <c r="T10" s="444">
        <f>payesh!K64</f>
        <v>33859</v>
      </c>
      <c r="U10" s="421">
        <f>payesh!$K$56</f>
        <v>1500000</v>
      </c>
      <c r="V10" s="444">
        <f>payesh!K65</f>
        <v>34055</v>
      </c>
      <c r="W10" s="421">
        <f>payesh!K78</f>
        <v>0</v>
      </c>
      <c r="X10" s="421">
        <f>payesh!K79</f>
        <v>61</v>
      </c>
      <c r="Y10" s="421">
        <f>payesh!$K$83</f>
        <v>34028</v>
      </c>
      <c r="Z10" s="421">
        <f>payesh!$K$84</f>
        <v>50</v>
      </c>
      <c r="AA10" s="421">
        <f ca="1">payesh!K86</f>
        <v>160000000</v>
      </c>
      <c r="AB10" s="421">
        <f>payesh!K153</f>
        <v>0</v>
      </c>
      <c r="AC10" s="421">
        <f>payesh!K155</f>
        <v>0</v>
      </c>
      <c r="AD10" s="421">
        <f>payesh!K157</f>
        <v>0</v>
      </c>
      <c r="AE10" s="421">
        <f>payesh!K159</f>
        <v>0</v>
      </c>
      <c r="AF10" s="421">
        <f>payesh!K161</f>
        <v>0</v>
      </c>
      <c r="AG10" s="421">
        <f>payesh!K163</f>
        <v>0</v>
      </c>
      <c r="AH10" s="421">
        <f>payesh!K165</f>
        <v>0</v>
      </c>
      <c r="AI10" s="421">
        <f>payesh!K167</f>
        <v>0</v>
      </c>
      <c r="AJ10" s="421">
        <f>payesh!K169</f>
        <v>0</v>
      </c>
      <c r="AK10" s="424">
        <f>payesh!K171</f>
        <v>0</v>
      </c>
    </row>
    <row r="11" spans="2:38" ht="18.75" thickBot="1" x14ac:dyDescent="0.3">
      <c r="B11" s="426">
        <f>payesh!L7</f>
        <v>8</v>
      </c>
      <c r="C11" s="429" t="str">
        <f>payesh!L3</f>
        <v>ایلام</v>
      </c>
      <c r="D11" s="429" t="str">
        <f>payesh!L4</f>
        <v>چرداول</v>
      </c>
      <c r="E11" s="429" t="str">
        <f>payesh!L5</f>
        <v>کل کل</v>
      </c>
      <c r="F11" s="429" t="str">
        <f>payesh!L6</f>
        <v>بهار</v>
      </c>
      <c r="G11" s="429">
        <f>payesh!L10</f>
        <v>0</v>
      </c>
      <c r="H11" s="429" t="str">
        <f>payesh!L13</f>
        <v>فردوس ابراهیمیان</v>
      </c>
      <c r="I11" s="430">
        <f>payesh!L14</f>
        <v>9395189561</v>
      </c>
      <c r="J11" s="429" t="str">
        <f>payesh!L9</f>
        <v>رضایی</v>
      </c>
      <c r="K11" s="429" t="str">
        <f>payesh!L18</f>
        <v>ت8</v>
      </c>
      <c r="L11" s="429" t="str">
        <f>payesh!L8</f>
        <v>غیرفعال</v>
      </c>
      <c r="M11" s="429">
        <f>payesh!L46</f>
        <v>29</v>
      </c>
      <c r="N11" s="430">
        <f>payesh!L17</f>
        <v>677859188</v>
      </c>
      <c r="O11" s="430">
        <f>payesh!L16</f>
        <v>24</v>
      </c>
      <c r="P11" s="429" t="str">
        <f>payesh!L19</f>
        <v>بتول باباییان</v>
      </c>
      <c r="Q11" s="429" t="str">
        <f>payesh!L20</f>
        <v>مهنوش بابایی</v>
      </c>
      <c r="R11" s="429" t="str">
        <f>payesh!L21</f>
        <v>کبری قدیمی</v>
      </c>
      <c r="S11" s="429">
        <f>payesh!$L$55</f>
        <v>1500000</v>
      </c>
      <c r="T11" s="445">
        <f>payesh!L64</f>
        <v>33859</v>
      </c>
      <c r="U11" s="429">
        <f>payesh!$L$56</f>
        <v>1500000</v>
      </c>
      <c r="V11" s="445">
        <f>payesh!L65</f>
        <v>34055</v>
      </c>
      <c r="W11" s="429">
        <f>payesh!L78</f>
        <v>0</v>
      </c>
      <c r="X11" s="429">
        <f>payesh!L79</f>
        <v>61</v>
      </c>
      <c r="Y11" s="429">
        <f>payesh!$L$83</f>
        <v>34028</v>
      </c>
      <c r="Z11" s="429">
        <f>payesh!$L$84</f>
        <v>45</v>
      </c>
      <c r="AA11" s="429">
        <f ca="1">payesh!L86</f>
        <v>160000000</v>
      </c>
      <c r="AB11" s="429">
        <f>payesh!L153</f>
        <v>0</v>
      </c>
      <c r="AC11" s="429">
        <f>payesh!L155</f>
        <v>0</v>
      </c>
      <c r="AD11" s="429">
        <f>payesh!L157</f>
        <v>0</v>
      </c>
      <c r="AE11" s="429">
        <f>payesh!L159</f>
        <v>0</v>
      </c>
      <c r="AF11" s="429">
        <f>payesh!L161</f>
        <v>0</v>
      </c>
      <c r="AG11" s="429">
        <f>payesh!L163</f>
        <v>0</v>
      </c>
      <c r="AH11" s="429">
        <f>payesh!L165</f>
        <v>0</v>
      </c>
      <c r="AI11" s="429">
        <f>payesh!L167</f>
        <v>0</v>
      </c>
      <c r="AJ11" s="429">
        <f>payesh!L169</f>
        <v>0</v>
      </c>
      <c r="AK11" s="432">
        <f>payesh!L171</f>
        <v>0</v>
      </c>
    </row>
    <row r="12" spans="2:38" ht="18.75" thickBot="1" x14ac:dyDescent="0.3">
      <c r="B12" s="433">
        <f>payesh!M7</f>
        <v>9</v>
      </c>
      <c r="C12" s="421" t="str">
        <f>payesh!M3</f>
        <v>ایلام</v>
      </c>
      <c r="D12" s="421" t="str">
        <f>payesh!M4</f>
        <v>چرداول</v>
      </c>
      <c r="E12" s="421" t="str">
        <f>payesh!M5</f>
        <v>زنجیره</v>
      </c>
      <c r="F12" s="421" t="str">
        <f>payesh!M6</f>
        <v>لاله واژگون</v>
      </c>
      <c r="G12" s="421">
        <f>payesh!M10</f>
        <v>0</v>
      </c>
      <c r="H12" s="421" t="str">
        <f>payesh!M13</f>
        <v>زهرا اسفندیاری</v>
      </c>
      <c r="I12" s="422">
        <f>payesh!M14</f>
        <v>9185501559</v>
      </c>
      <c r="J12" s="421" t="str">
        <f>payesh!M9</f>
        <v>رضایی</v>
      </c>
      <c r="K12" s="421" t="str">
        <f>payesh!M18</f>
        <v>ت8</v>
      </c>
      <c r="L12" s="421" t="str">
        <f>payesh!M8</f>
        <v>غیرفعال</v>
      </c>
      <c r="M12" s="421">
        <f>payesh!M46</f>
        <v>30</v>
      </c>
      <c r="N12" s="422">
        <f>payesh!M17</f>
        <v>685688360</v>
      </c>
      <c r="O12" s="422">
        <f>payesh!M16</f>
        <v>24</v>
      </c>
      <c r="P12" s="421" t="str">
        <f>payesh!M19</f>
        <v>مریم اسفندیاری</v>
      </c>
      <c r="Q12" s="421" t="str">
        <f>payesh!M20</f>
        <v xml:space="preserve">یسرااسفندیاری </v>
      </c>
      <c r="R12" s="421" t="str">
        <f>payesh!M21</f>
        <v>مریم ملکی</v>
      </c>
      <c r="S12" s="421">
        <f>payesh!$M$55</f>
        <v>1500000</v>
      </c>
      <c r="T12" s="444">
        <f>payesh!M64</f>
        <v>33859</v>
      </c>
      <c r="U12" s="421">
        <f>payesh!$M$56</f>
        <v>1500000</v>
      </c>
      <c r="V12" s="444">
        <f>payesh!M65</f>
        <v>34055</v>
      </c>
      <c r="W12" s="421">
        <f>payesh!M78</f>
        <v>0</v>
      </c>
      <c r="X12" s="421">
        <f>payesh!M79</f>
        <v>47</v>
      </c>
      <c r="Y12" s="421">
        <f>payesh!$M$83</f>
        <v>34028</v>
      </c>
      <c r="Z12" s="421">
        <f>payesh!$M$84</f>
        <v>48</v>
      </c>
      <c r="AA12" s="421">
        <f ca="1">payesh!M86</f>
        <v>179000000</v>
      </c>
      <c r="AB12" s="421">
        <f>payesh!M153</f>
        <v>0</v>
      </c>
      <c r="AC12" s="421">
        <f>payesh!M155</f>
        <v>0</v>
      </c>
      <c r="AD12" s="421">
        <f>payesh!M157</f>
        <v>0</v>
      </c>
      <c r="AE12" s="421">
        <f>payesh!M159</f>
        <v>0</v>
      </c>
      <c r="AF12" s="421">
        <f>payesh!M161</f>
        <v>0</v>
      </c>
      <c r="AG12" s="421">
        <f>payesh!M163</f>
        <v>0</v>
      </c>
      <c r="AH12" s="421">
        <f>payesh!M165</f>
        <v>0</v>
      </c>
      <c r="AI12" s="421">
        <f>payesh!M167</f>
        <v>0</v>
      </c>
      <c r="AJ12" s="421">
        <f>payesh!M169</f>
        <v>0</v>
      </c>
      <c r="AK12" s="424">
        <f>payesh!M171</f>
        <v>0</v>
      </c>
    </row>
    <row r="13" spans="2:38" ht="18.75" thickBot="1" x14ac:dyDescent="0.3">
      <c r="B13" s="426">
        <f>payesh!N7</f>
        <v>10</v>
      </c>
      <c r="C13" s="429" t="str">
        <f>payesh!N3</f>
        <v>ایلام</v>
      </c>
      <c r="D13" s="429" t="str">
        <f>payesh!N4</f>
        <v>چرداول</v>
      </c>
      <c r="E13" s="429" t="str">
        <f>payesh!N5</f>
        <v xml:space="preserve">کل کل </v>
      </c>
      <c r="F13" s="429" t="str">
        <f>payesh!N6</f>
        <v>گل مریم</v>
      </c>
      <c r="G13" s="429">
        <f>payesh!N10</f>
        <v>0</v>
      </c>
      <c r="H13" s="429" t="str">
        <f>payesh!N13</f>
        <v>فردوس ابراهیمیان</v>
      </c>
      <c r="I13" s="430">
        <f>payesh!N14</f>
        <v>9395189561</v>
      </c>
      <c r="J13" s="429" t="str">
        <f>payesh!N9</f>
        <v>رضایی</v>
      </c>
      <c r="K13" s="429" t="str">
        <f>payesh!N18</f>
        <v>ت8</v>
      </c>
      <c r="L13" s="429" t="str">
        <f>payesh!N8</f>
        <v>فعال</v>
      </c>
      <c r="M13" s="429">
        <f>payesh!N46</f>
        <v>29</v>
      </c>
      <c r="N13" s="430">
        <f>payesh!N17</f>
        <v>692757518</v>
      </c>
      <c r="O13" s="430">
        <f>payesh!N16</f>
        <v>34</v>
      </c>
      <c r="P13" s="429" t="str">
        <f>payesh!N19</f>
        <v>فوضیه مقصودی</v>
      </c>
      <c r="Q13" s="429" t="str">
        <f>payesh!N20</f>
        <v>مریم خانعلی زاد</v>
      </c>
      <c r="R13" s="429" t="str">
        <f>payesh!N21</f>
        <v>مریم هواسی نیائی</v>
      </c>
      <c r="S13" s="429">
        <f>payesh!$N$55</f>
        <v>1500000</v>
      </c>
      <c r="T13" s="445">
        <f>payesh!N64</f>
        <v>33859</v>
      </c>
      <c r="U13" s="429">
        <f>payesh!$N$56</f>
        <v>1500000</v>
      </c>
      <c r="V13" s="445">
        <f>payesh!N65</f>
        <v>34055</v>
      </c>
      <c r="W13" s="429">
        <f>payesh!N78</f>
        <v>0</v>
      </c>
      <c r="X13" s="429">
        <f>payesh!N79</f>
        <v>61</v>
      </c>
      <c r="Y13" s="429">
        <f>payesh!$N$83</f>
        <v>34027</v>
      </c>
      <c r="Z13" s="429">
        <f>payesh!$N$84</f>
        <v>61</v>
      </c>
      <c r="AA13" s="429">
        <f ca="1">payesh!N86</f>
        <v>0</v>
      </c>
      <c r="AB13" s="429">
        <f>payesh!N153</f>
        <v>0</v>
      </c>
      <c r="AC13" s="429">
        <f>payesh!N155</f>
        <v>0</v>
      </c>
      <c r="AD13" s="429">
        <f>payesh!N157</f>
        <v>0</v>
      </c>
      <c r="AE13" s="429">
        <f>payesh!N159</f>
        <v>0</v>
      </c>
      <c r="AF13" s="429">
        <f>payesh!N161</f>
        <v>0</v>
      </c>
      <c r="AG13" s="429">
        <f>payesh!N163</f>
        <v>0</v>
      </c>
      <c r="AH13" s="429">
        <f>payesh!N165</f>
        <v>0</v>
      </c>
      <c r="AI13" s="429">
        <f>payesh!N167</f>
        <v>0</v>
      </c>
      <c r="AJ13" s="429">
        <f>payesh!N169</f>
        <v>0</v>
      </c>
      <c r="AK13" s="432">
        <f>payesh!N171</f>
        <v>0</v>
      </c>
    </row>
    <row r="14" spans="2:38" ht="18.75" thickBot="1" x14ac:dyDescent="0.3">
      <c r="B14" s="433">
        <f>payesh!O7</f>
        <v>11</v>
      </c>
      <c r="C14" s="421" t="str">
        <f>payesh!O3</f>
        <v>ایلام</v>
      </c>
      <c r="D14" s="421" t="str">
        <f>payesh!O4</f>
        <v>چرداول</v>
      </c>
      <c r="E14" s="421" t="str">
        <f>payesh!O5</f>
        <v>محمدقلی</v>
      </c>
      <c r="F14" s="421" t="str">
        <f>payesh!O6</f>
        <v>یاس</v>
      </c>
      <c r="G14" s="421">
        <f>payesh!O10</f>
        <v>0</v>
      </c>
      <c r="H14" s="421" t="str">
        <f>payesh!O13</f>
        <v>ملیحه رستم زاد</v>
      </c>
      <c r="I14" s="422">
        <f>payesh!O14</f>
        <v>9185128731</v>
      </c>
      <c r="J14" s="421" t="str">
        <f>payesh!O9</f>
        <v>رضایی</v>
      </c>
      <c r="K14" s="421" t="str">
        <f>payesh!O18</f>
        <v>ت8</v>
      </c>
      <c r="L14" s="421" t="str">
        <f>payesh!O8</f>
        <v>فعال</v>
      </c>
      <c r="M14" s="421">
        <f>payesh!O46</f>
        <v>30</v>
      </c>
      <c r="N14" s="422">
        <f>payesh!O17</f>
        <v>710321007</v>
      </c>
      <c r="O14" s="422">
        <f>payesh!O16</f>
        <v>29</v>
      </c>
      <c r="P14" s="421" t="str">
        <f>payesh!O19</f>
        <v>زینت مجیدی</v>
      </c>
      <c r="Q14" s="421" t="str">
        <f>payesh!O20</f>
        <v xml:space="preserve"> مریم خبازی </v>
      </c>
      <c r="R14" s="421" t="str">
        <f>payesh!O21</f>
        <v>مریم عزیز خانی</v>
      </c>
      <c r="S14" s="421">
        <f>payesh!$O$55</f>
        <v>1500000</v>
      </c>
      <c r="T14" s="444">
        <f>payesh!O64</f>
        <v>34055</v>
      </c>
      <c r="U14" s="421">
        <f>payesh!$O$56</f>
        <v>1500000</v>
      </c>
      <c r="V14" s="444">
        <f>payesh!O65</f>
        <v>34298</v>
      </c>
      <c r="W14" s="421">
        <f>payesh!O78</f>
        <v>0</v>
      </c>
      <c r="X14" s="421">
        <f>payesh!O79</f>
        <v>75</v>
      </c>
      <c r="Y14" s="421">
        <f>payesh!$O$83</f>
        <v>34027</v>
      </c>
      <c r="Z14" s="421">
        <f>payesh!$O$84</f>
        <v>61</v>
      </c>
      <c r="AA14" s="421">
        <f ca="1">payesh!O86</f>
        <v>215000000</v>
      </c>
      <c r="AB14" s="421">
        <f>payesh!O153</f>
        <v>0</v>
      </c>
      <c r="AC14" s="421">
        <f>payesh!O155</f>
        <v>0</v>
      </c>
      <c r="AD14" s="421">
        <f>payesh!O157</f>
        <v>0</v>
      </c>
      <c r="AE14" s="421">
        <f>payesh!O159</f>
        <v>0</v>
      </c>
      <c r="AF14" s="421">
        <f>payesh!O161</f>
        <v>0</v>
      </c>
      <c r="AG14" s="421">
        <f>payesh!O163</f>
        <v>0</v>
      </c>
      <c r="AH14" s="421">
        <f>payesh!O165</f>
        <v>0</v>
      </c>
      <c r="AI14" s="421">
        <f>payesh!O167</f>
        <v>0</v>
      </c>
      <c r="AJ14" s="421">
        <f>payesh!O169</f>
        <v>0</v>
      </c>
      <c r="AK14" s="424">
        <f>payesh!O171</f>
        <v>0</v>
      </c>
    </row>
    <row r="15" spans="2:38" ht="18.75" thickBot="1" x14ac:dyDescent="0.3">
      <c r="B15" s="426">
        <f>payesh!P7</f>
        <v>12</v>
      </c>
      <c r="C15" s="429" t="str">
        <f>payesh!P3</f>
        <v>ایلام</v>
      </c>
      <c r="D15" s="429" t="str">
        <f>payesh!P4</f>
        <v>چرداول</v>
      </c>
      <c r="E15" s="429" t="str">
        <f>payesh!P5</f>
        <v>محمدقلی</v>
      </c>
      <c r="F15" s="429" t="str">
        <f>payesh!P6</f>
        <v>صدف</v>
      </c>
      <c r="G15" s="429">
        <f>payesh!P10</f>
        <v>0</v>
      </c>
      <c r="H15" s="429" t="str">
        <f>payesh!P13</f>
        <v>ملیحه رستم زاد</v>
      </c>
      <c r="I15" s="430">
        <f>payesh!P14</f>
        <v>9185128731</v>
      </c>
      <c r="J15" s="429" t="str">
        <f>payesh!P9</f>
        <v>رضایی</v>
      </c>
      <c r="K15" s="429" t="str">
        <f>payesh!P18</f>
        <v>ت8</v>
      </c>
      <c r="L15" s="429" t="str">
        <f>payesh!P8</f>
        <v>فعال</v>
      </c>
      <c r="M15" s="429">
        <f>payesh!P46</f>
        <v>30</v>
      </c>
      <c r="N15" s="430">
        <f>payesh!P17</f>
        <v>710321223</v>
      </c>
      <c r="O15" s="430">
        <f>payesh!P16</f>
        <v>29</v>
      </c>
      <c r="P15" s="429" t="str">
        <f>payesh!P19</f>
        <v>طیبه شاهینی</v>
      </c>
      <c r="Q15" s="429" t="str">
        <f>payesh!P20</f>
        <v>صنمبر ولی نژاد</v>
      </c>
      <c r="R15" s="429" t="str">
        <f>payesh!P21</f>
        <v>فریبا شاهینی</v>
      </c>
      <c r="S15" s="429">
        <f>payesh!$P$55</f>
        <v>1500000</v>
      </c>
      <c r="T15" s="445">
        <f>payesh!P64</f>
        <v>34055</v>
      </c>
      <c r="U15" s="429">
        <f>payesh!$P$56</f>
        <v>1500000</v>
      </c>
      <c r="V15" s="445">
        <f>payesh!P65</f>
        <v>34298</v>
      </c>
      <c r="W15" s="429">
        <f>payesh!P78</f>
        <v>0</v>
      </c>
      <c r="X15" s="429">
        <f>payesh!P79</f>
        <v>75</v>
      </c>
      <c r="Y15" s="429">
        <f>payesh!$P$83</f>
        <v>34027</v>
      </c>
      <c r="Z15" s="429">
        <f>payesh!$P$84</f>
        <v>61</v>
      </c>
      <c r="AA15" s="429">
        <f ca="1">payesh!P86</f>
        <v>195000000</v>
      </c>
      <c r="AB15" s="429">
        <f>payesh!P153</f>
        <v>0</v>
      </c>
      <c r="AC15" s="429">
        <f>payesh!P155</f>
        <v>0</v>
      </c>
      <c r="AD15" s="429">
        <f>payesh!P157</f>
        <v>0</v>
      </c>
      <c r="AE15" s="429">
        <f>payesh!P159</f>
        <v>0</v>
      </c>
      <c r="AF15" s="429">
        <f>payesh!P161</f>
        <v>0</v>
      </c>
      <c r="AG15" s="429">
        <f>payesh!P163</f>
        <v>0</v>
      </c>
      <c r="AH15" s="429">
        <f>payesh!P165</f>
        <v>0</v>
      </c>
      <c r="AI15" s="429">
        <f>payesh!P167</f>
        <v>0</v>
      </c>
      <c r="AJ15" s="429">
        <f>payesh!P169</f>
        <v>0</v>
      </c>
      <c r="AK15" s="432">
        <f>payesh!P171</f>
        <v>0</v>
      </c>
    </row>
    <row r="16" spans="2:38" ht="18.75" thickBot="1" x14ac:dyDescent="0.3">
      <c r="B16" s="433">
        <f>payesh!Q7</f>
        <v>13</v>
      </c>
      <c r="C16" s="421" t="str">
        <f>payesh!Q3</f>
        <v>ایلام</v>
      </c>
      <c r="D16" s="421" t="str">
        <f>payesh!Q4</f>
        <v>چرداول</v>
      </c>
      <c r="E16" s="421" t="str">
        <f>payesh!Q5</f>
        <v>صیدنظری</v>
      </c>
      <c r="F16" s="421" t="str">
        <f>payesh!Q6</f>
        <v>ملیکا</v>
      </c>
      <c r="G16" s="421">
        <f>payesh!Q10</f>
        <v>0</v>
      </c>
      <c r="H16" s="421" t="str">
        <f>payesh!Q13</f>
        <v>ملیحه رستم زاد</v>
      </c>
      <c r="I16" s="422">
        <f>payesh!Q14</f>
        <v>9185128731</v>
      </c>
      <c r="J16" s="421" t="str">
        <f>payesh!Q9</f>
        <v>رضایی</v>
      </c>
      <c r="K16" s="421" t="str">
        <f>payesh!Q18</f>
        <v>ت3</v>
      </c>
      <c r="L16" s="421" t="str">
        <f>payesh!Q8</f>
        <v>فعال</v>
      </c>
      <c r="M16" s="421">
        <f>payesh!Q46</f>
        <v>27</v>
      </c>
      <c r="N16" s="422">
        <f>payesh!Q17</f>
        <v>721682290</v>
      </c>
      <c r="O16" s="422">
        <f>payesh!Q16</f>
        <v>25</v>
      </c>
      <c r="P16" s="421" t="str">
        <f>payesh!Q19</f>
        <v>پروین محمد علی نیایی</v>
      </c>
      <c r="Q16" s="421" t="str">
        <f>payesh!Q20</f>
        <v>زینب علی نظری</v>
      </c>
      <c r="R16" s="421" t="str">
        <f>payesh!Q21</f>
        <v>سمیه خالدی</v>
      </c>
      <c r="S16" s="421">
        <f>payesh!$Q$55</f>
        <v>1500000</v>
      </c>
      <c r="T16" s="444">
        <f>payesh!Q64</f>
        <v>34298</v>
      </c>
      <c r="U16" s="421">
        <f>payesh!$Q$56</f>
        <v>1500000</v>
      </c>
      <c r="V16" s="444" t="str">
        <f>payesh!Q65</f>
        <v>1394/01/20</v>
      </c>
      <c r="W16" s="421">
        <f>payesh!Q78</f>
        <v>0</v>
      </c>
      <c r="X16" s="421">
        <f>payesh!Q79</f>
        <v>61</v>
      </c>
      <c r="Y16" s="421">
        <f>payesh!$Q$83</f>
        <v>34027</v>
      </c>
      <c r="Z16" s="421">
        <f>payesh!$Q$84</f>
        <v>61</v>
      </c>
      <c r="AA16" s="421">
        <f ca="1">payesh!Q86</f>
        <v>0</v>
      </c>
      <c r="AB16" s="421">
        <f>payesh!Q153</f>
        <v>0</v>
      </c>
      <c r="AC16" s="421">
        <f>payesh!Q155</f>
        <v>0</v>
      </c>
      <c r="AD16" s="421">
        <f>payesh!Q157</f>
        <v>0</v>
      </c>
      <c r="AE16" s="421">
        <f>payesh!Q159</f>
        <v>0</v>
      </c>
      <c r="AF16" s="421">
        <f>payesh!Q161</f>
        <v>0</v>
      </c>
      <c r="AG16" s="421">
        <f>payesh!Q163</f>
        <v>0</v>
      </c>
      <c r="AH16" s="421">
        <f>payesh!Q165</f>
        <v>0</v>
      </c>
      <c r="AI16" s="421">
        <f>payesh!Q167</f>
        <v>0</v>
      </c>
      <c r="AJ16" s="421">
        <f>payesh!Q169</f>
        <v>0</v>
      </c>
      <c r="AK16" s="424">
        <f>payesh!Q171</f>
        <v>0</v>
      </c>
    </row>
    <row r="17" spans="2:37" ht="18.75" thickBot="1" x14ac:dyDescent="0.3">
      <c r="B17" s="426">
        <f>payesh!R7</f>
        <v>14</v>
      </c>
      <c r="C17" s="429" t="str">
        <f>payesh!R3</f>
        <v>ایلام</v>
      </c>
      <c r="D17" s="429" t="str">
        <f>payesh!R4</f>
        <v>چرداول</v>
      </c>
      <c r="E17" s="429" t="str">
        <f>payesh!R5</f>
        <v>گدمه</v>
      </c>
      <c r="F17" s="429" t="str">
        <f>payesh!R6</f>
        <v>نرگس</v>
      </c>
      <c r="G17" s="429">
        <f>payesh!R10</f>
        <v>0</v>
      </c>
      <c r="H17" s="429" t="str">
        <f>payesh!R13</f>
        <v>عالیه نوریان</v>
      </c>
      <c r="I17" s="430">
        <f>payesh!R14</f>
        <v>9189415622</v>
      </c>
      <c r="J17" s="429" t="str">
        <f>payesh!R9</f>
        <v>رضایی</v>
      </c>
      <c r="K17" s="429" t="str">
        <f>payesh!R18</f>
        <v>ت3</v>
      </c>
      <c r="L17" s="429" t="str">
        <f>payesh!R8</f>
        <v>فعال</v>
      </c>
      <c r="M17" s="429">
        <f>payesh!R46</f>
        <v>27</v>
      </c>
      <c r="N17" s="430">
        <f>payesh!R17</f>
        <v>716854621</v>
      </c>
      <c r="O17" s="430">
        <f>payesh!R16</f>
        <v>20</v>
      </c>
      <c r="P17" s="429">
        <f>payesh!R19</f>
        <v>0</v>
      </c>
      <c r="Q17" s="429" t="str">
        <f>payesh!R20</f>
        <v>فریبا صادق نیا</v>
      </c>
      <c r="R17" s="429" t="str">
        <f>payesh!R21</f>
        <v>لیلا صیدی نژاد</v>
      </c>
      <c r="S17" s="429">
        <f>payesh!$R$55</f>
        <v>1500000</v>
      </c>
      <c r="T17" s="445" t="str">
        <f>payesh!R64</f>
        <v>1394/3/25</v>
      </c>
      <c r="U17" s="429">
        <f>payesh!$R$56</f>
        <v>1500000</v>
      </c>
      <c r="V17" s="445" t="str">
        <f>payesh!R65</f>
        <v>1394/04/11</v>
      </c>
      <c r="W17" s="429">
        <f>payesh!R78</f>
        <v>0</v>
      </c>
      <c r="X17" s="429">
        <f>payesh!R79</f>
        <v>55</v>
      </c>
      <c r="Y17" s="429">
        <f>payesh!$R$83</f>
        <v>34028</v>
      </c>
      <c r="Z17" s="429">
        <f>payesh!$R$84</f>
        <v>47</v>
      </c>
      <c r="AA17" s="429">
        <f ca="1">payesh!R86</f>
        <v>0</v>
      </c>
      <c r="AB17" s="429">
        <f>payesh!R153</f>
        <v>0</v>
      </c>
      <c r="AC17" s="429">
        <f>payesh!R155</f>
        <v>0</v>
      </c>
      <c r="AD17" s="429">
        <f>payesh!R157</f>
        <v>0</v>
      </c>
      <c r="AE17" s="429">
        <f>payesh!R159</f>
        <v>0</v>
      </c>
      <c r="AF17" s="429">
        <f>payesh!R161</f>
        <v>0</v>
      </c>
      <c r="AG17" s="429">
        <f>payesh!R163</f>
        <v>0</v>
      </c>
      <c r="AH17" s="429">
        <f>payesh!R165</f>
        <v>0</v>
      </c>
      <c r="AI17" s="429">
        <f>payesh!R167</f>
        <v>0</v>
      </c>
      <c r="AJ17" s="429">
        <f>payesh!R169</f>
        <v>0</v>
      </c>
      <c r="AK17" s="432">
        <f>payesh!R171</f>
        <v>0</v>
      </c>
    </row>
    <row r="18" spans="2:37" ht="18.75" thickBot="1" x14ac:dyDescent="0.3">
      <c r="B18" s="433">
        <f>payesh!S7</f>
        <v>15</v>
      </c>
      <c r="C18" s="421" t="str">
        <f>payesh!S3</f>
        <v>ایلام</v>
      </c>
      <c r="D18" s="421" t="str">
        <f>payesh!S4</f>
        <v>چرداول</v>
      </c>
      <c r="E18" s="421" t="str">
        <f>payesh!S5</f>
        <v>گدمه</v>
      </c>
      <c r="F18" s="421" t="str">
        <f>payesh!S6</f>
        <v>یاس</v>
      </c>
      <c r="G18" s="421">
        <f>payesh!S10</f>
        <v>0</v>
      </c>
      <c r="H18" s="421" t="str">
        <f>payesh!S13</f>
        <v>عالیه نوریان</v>
      </c>
      <c r="I18" s="422">
        <f>payesh!S14</f>
        <v>9189415622</v>
      </c>
      <c r="J18" s="421" t="str">
        <f>payesh!S9</f>
        <v>رضایی</v>
      </c>
      <c r="K18" s="421" t="str">
        <f>payesh!S18</f>
        <v>ت3</v>
      </c>
      <c r="L18" s="421" t="str">
        <f>payesh!S8</f>
        <v>فعال</v>
      </c>
      <c r="M18" s="421">
        <f>payesh!S46</f>
        <v>27</v>
      </c>
      <c r="N18" s="422">
        <f>payesh!S17</f>
        <v>716855987</v>
      </c>
      <c r="O18" s="422">
        <f>payesh!S16</f>
        <v>20</v>
      </c>
      <c r="P18" s="421" t="str">
        <f>payesh!S19</f>
        <v>فاطمه کریمیان</v>
      </c>
      <c r="Q18" s="421" t="str">
        <f>payesh!S20</f>
        <v>لیلا نوریان</v>
      </c>
      <c r="R18" s="421" t="str">
        <f>payesh!S21</f>
        <v>حدیث حبیبی</v>
      </c>
      <c r="S18" s="421">
        <f>payesh!$S$55</f>
        <v>1500000</v>
      </c>
      <c r="T18" s="444" t="str">
        <f>payesh!S64</f>
        <v>1394/01/20</v>
      </c>
      <c r="U18" s="421">
        <f>payesh!$S$56</f>
        <v>1500000</v>
      </c>
      <c r="V18" s="444" t="str">
        <f>payesh!S65</f>
        <v>1394/3/25</v>
      </c>
      <c r="W18" s="421">
        <f>payesh!S78</f>
        <v>0</v>
      </c>
      <c r="X18" s="421">
        <f>payesh!S79</f>
        <v>55</v>
      </c>
      <c r="Y18" s="421">
        <f>payesh!$S$83</f>
        <v>34027</v>
      </c>
      <c r="Z18" s="421">
        <f>payesh!$S$84</f>
        <v>61</v>
      </c>
      <c r="AA18" s="421">
        <f ca="1">payesh!S86</f>
        <v>0</v>
      </c>
      <c r="AB18" s="421">
        <f>payesh!S153</f>
        <v>0</v>
      </c>
      <c r="AC18" s="421">
        <f>payesh!S155</f>
        <v>0</v>
      </c>
      <c r="AD18" s="421">
        <f>payesh!S157</f>
        <v>0</v>
      </c>
      <c r="AE18" s="421">
        <f>payesh!S159</f>
        <v>0</v>
      </c>
      <c r="AF18" s="421">
        <f>payesh!S161</f>
        <v>0</v>
      </c>
      <c r="AG18" s="421">
        <f>payesh!S163</f>
        <v>0</v>
      </c>
      <c r="AH18" s="421">
        <f>payesh!S165</f>
        <v>0</v>
      </c>
      <c r="AI18" s="421">
        <f>payesh!S167</f>
        <v>0</v>
      </c>
      <c r="AJ18" s="421">
        <f>payesh!S169</f>
        <v>0</v>
      </c>
      <c r="AK18" s="424">
        <f>payesh!S171</f>
        <v>0</v>
      </c>
    </row>
    <row r="19" spans="2:37" ht="18.75" thickBot="1" x14ac:dyDescent="0.3">
      <c r="B19" s="426">
        <f>payesh!T7</f>
        <v>16</v>
      </c>
      <c r="C19" s="429" t="str">
        <f>payesh!T3</f>
        <v>ایلام</v>
      </c>
      <c r="D19" s="429" t="str">
        <f>payesh!T4</f>
        <v>چرداول</v>
      </c>
      <c r="E19" s="429" t="str">
        <f>payesh!T5</f>
        <v>صیدنظری سفلی</v>
      </c>
      <c r="F19" s="429" t="str">
        <f>payesh!T6</f>
        <v>مهلا</v>
      </c>
      <c r="G19" s="429">
        <f>payesh!T10</f>
        <v>0</v>
      </c>
      <c r="H19" s="429" t="str">
        <f>payesh!T13</f>
        <v>زهرا علی نظری</v>
      </c>
      <c r="I19" s="430">
        <f>payesh!T14</f>
        <v>9185512572</v>
      </c>
      <c r="J19" s="429" t="str">
        <f>payesh!T9</f>
        <v>رضایی</v>
      </c>
      <c r="K19" s="429" t="str">
        <f>payesh!T18</f>
        <v>ت3</v>
      </c>
      <c r="L19" s="429" t="str">
        <f>payesh!T8</f>
        <v>فعال</v>
      </c>
      <c r="M19" s="429">
        <f>payesh!T46</f>
        <v>1</v>
      </c>
      <c r="N19" s="430">
        <f>payesh!T17</f>
        <v>733641055</v>
      </c>
      <c r="O19" s="430">
        <f>payesh!T16</f>
        <v>18</v>
      </c>
      <c r="P19" s="429" t="str">
        <f>payesh!T19</f>
        <v>منیر صفری نظری</v>
      </c>
      <c r="Q19" s="429" t="str">
        <f>payesh!T20</f>
        <v>مرضیه یاری نژاد</v>
      </c>
      <c r="R19" s="429" t="str">
        <f>payesh!T21</f>
        <v>فطمه عزیزخانی</v>
      </c>
      <c r="S19" s="429">
        <f>payesh!$T$55</f>
        <v>1500000</v>
      </c>
      <c r="T19" s="445" t="str">
        <f>payesh!T64</f>
        <v>1394/3/25</v>
      </c>
      <c r="U19" s="429">
        <f>payesh!$T$56</f>
        <v>1500000</v>
      </c>
      <c r="V19" s="445" t="str">
        <f>payesh!T65</f>
        <v>1394/04/11</v>
      </c>
      <c r="W19" s="429">
        <f>payesh!T78</f>
        <v>0</v>
      </c>
      <c r="X19" s="429">
        <f>payesh!T79</f>
        <v>0</v>
      </c>
      <c r="Y19" s="429">
        <f>payesh!$T$83</f>
        <v>0</v>
      </c>
      <c r="Z19" s="429">
        <f>payesh!$T$84</f>
        <v>75</v>
      </c>
      <c r="AA19" s="429">
        <f ca="1">payesh!T86</f>
        <v>0</v>
      </c>
      <c r="AB19" s="429">
        <f>payesh!T153</f>
        <v>0</v>
      </c>
      <c r="AC19" s="429">
        <f>payesh!T155</f>
        <v>0</v>
      </c>
      <c r="AD19" s="429">
        <f>payesh!T157</f>
        <v>0</v>
      </c>
      <c r="AE19" s="429">
        <f>payesh!T159</f>
        <v>0</v>
      </c>
      <c r="AF19" s="429">
        <f>payesh!T161</f>
        <v>0</v>
      </c>
      <c r="AG19" s="429">
        <f>payesh!T163</f>
        <v>0</v>
      </c>
      <c r="AH19" s="429">
        <f>payesh!T165</f>
        <v>0</v>
      </c>
      <c r="AI19" s="429">
        <f>payesh!T167</f>
        <v>0</v>
      </c>
      <c r="AJ19" s="429">
        <f>payesh!T169</f>
        <v>0</v>
      </c>
      <c r="AK19" s="432">
        <f>payesh!T171</f>
        <v>0</v>
      </c>
    </row>
    <row r="20" spans="2:37" ht="18.75" thickBot="1" x14ac:dyDescent="0.3">
      <c r="B20" s="433">
        <f>payesh!U7</f>
        <v>17</v>
      </c>
      <c r="C20" s="421" t="str">
        <f>payesh!U3</f>
        <v>ایلام</v>
      </c>
      <c r="D20" s="421" t="str">
        <f>payesh!U4</f>
        <v>چرداول</v>
      </c>
      <c r="E20" s="421" t="str">
        <f>payesh!U5</f>
        <v>صیدنظری سفلی</v>
      </c>
      <c r="F20" s="421" t="str">
        <f>payesh!U6</f>
        <v>گل رز</v>
      </c>
      <c r="G20" s="421">
        <f>payesh!U10</f>
        <v>0</v>
      </c>
      <c r="H20" s="421" t="str">
        <f>payesh!U13</f>
        <v>زهرا علی نظری</v>
      </c>
      <c r="I20" s="422">
        <f>payesh!U14</f>
        <v>9185512572</v>
      </c>
      <c r="J20" s="421" t="str">
        <f>payesh!U9</f>
        <v>رضایی</v>
      </c>
      <c r="K20" s="421" t="str">
        <f>payesh!U18</f>
        <v>ت3</v>
      </c>
      <c r="L20" s="421" t="str">
        <f>payesh!U8</f>
        <v>فعال</v>
      </c>
      <c r="M20" s="421">
        <f>payesh!U46</f>
        <v>1</v>
      </c>
      <c r="N20" s="422">
        <f>payesh!U17</f>
        <v>730425875</v>
      </c>
      <c r="O20" s="422">
        <f>payesh!U16</f>
        <v>17</v>
      </c>
      <c r="P20" s="421" t="str">
        <f>payesh!U19</f>
        <v>فرشته علی نظری</v>
      </c>
      <c r="Q20" s="421" t="str">
        <f>payesh!U20</f>
        <v>لیلا عزیزخانی</v>
      </c>
      <c r="R20" s="421" t="str">
        <f>payesh!U21</f>
        <v>فاطمه عبدالهی</v>
      </c>
      <c r="S20" s="421">
        <f>payesh!$U$55</f>
        <v>1500000</v>
      </c>
      <c r="T20" s="444" t="str">
        <f>payesh!U64</f>
        <v>1394/3/25</v>
      </c>
      <c r="U20" s="421">
        <f>payesh!$U$56</f>
        <v>1500000</v>
      </c>
      <c r="V20" s="444" t="str">
        <f>payesh!U65</f>
        <v>1394/04/11</v>
      </c>
      <c r="W20" s="421">
        <f>payesh!U78</f>
        <v>0</v>
      </c>
      <c r="X20" s="421">
        <f>payesh!U79</f>
        <v>0</v>
      </c>
      <c r="Y20" s="421">
        <f>payesh!$U$83</f>
        <v>0</v>
      </c>
      <c r="Z20" s="421">
        <f>payesh!$U$84</f>
        <v>0</v>
      </c>
      <c r="AA20" s="421">
        <f ca="1">payesh!U86</f>
        <v>0</v>
      </c>
      <c r="AB20" s="421">
        <f>payesh!U153</f>
        <v>0</v>
      </c>
      <c r="AC20" s="421">
        <f>payesh!U155</f>
        <v>0</v>
      </c>
      <c r="AD20" s="421">
        <f>payesh!U157</f>
        <v>0</v>
      </c>
      <c r="AE20" s="421">
        <f>payesh!U159</f>
        <v>0</v>
      </c>
      <c r="AF20" s="421">
        <f>payesh!U161</f>
        <v>0</v>
      </c>
      <c r="AG20" s="421">
        <f>payesh!U163</f>
        <v>0</v>
      </c>
      <c r="AH20" s="421">
        <f>payesh!U165</f>
        <v>0</v>
      </c>
      <c r="AI20" s="421">
        <f>payesh!U167</f>
        <v>0</v>
      </c>
      <c r="AJ20" s="421">
        <f>payesh!U169</f>
        <v>0</v>
      </c>
      <c r="AK20" s="424">
        <f>payesh!U171</f>
        <v>0</v>
      </c>
    </row>
    <row r="21" spans="2:37" ht="18.75" thickBot="1" x14ac:dyDescent="0.3">
      <c r="B21" s="426">
        <f>payesh!V7</f>
        <v>18</v>
      </c>
      <c r="C21" s="429" t="str">
        <f>payesh!V3</f>
        <v>ایلام</v>
      </c>
      <c r="D21" s="429" t="str">
        <f>payesh!V4</f>
        <v>چرداول</v>
      </c>
      <c r="E21" s="429" t="str">
        <f>payesh!V5</f>
        <v>شیراوند</v>
      </c>
      <c r="F21" s="429" t="str">
        <f>payesh!V6</f>
        <v>گلهای بهشت</v>
      </c>
      <c r="G21" s="429">
        <f>payesh!V10</f>
        <v>0</v>
      </c>
      <c r="H21" s="429" t="str">
        <f>payesh!V13</f>
        <v>افسانه عبدالهی</v>
      </c>
      <c r="I21" s="430">
        <f>payesh!V14</f>
        <v>9189899761</v>
      </c>
      <c r="J21" s="429" t="str">
        <f>payesh!V9</f>
        <v>رضایی</v>
      </c>
      <c r="K21" s="429" t="str">
        <f>payesh!V18</f>
        <v>ت3</v>
      </c>
      <c r="L21" s="429" t="str">
        <f>payesh!V8</f>
        <v>فعال</v>
      </c>
      <c r="M21" s="429">
        <f>payesh!V46</f>
        <v>29</v>
      </c>
      <c r="N21" s="430">
        <f>payesh!V17</f>
        <v>717819754</v>
      </c>
      <c r="O21" s="430">
        <f>payesh!V16</f>
        <v>23</v>
      </c>
      <c r="P21" s="429" t="str">
        <f>payesh!V19</f>
        <v>سمیه صفایی</v>
      </c>
      <c r="Q21" s="429" t="str">
        <f>payesh!V20</f>
        <v>زهرا عبدالهی</v>
      </c>
      <c r="R21" s="429" t="str">
        <f>payesh!V21</f>
        <v>ناهید ناصری</v>
      </c>
      <c r="S21" s="429">
        <f>payesh!$V$55</f>
        <v>1500000</v>
      </c>
      <c r="T21" s="445">
        <f>payesh!V64</f>
        <v>34298</v>
      </c>
      <c r="U21" s="429">
        <f>payesh!$V$56</f>
        <v>1500000</v>
      </c>
      <c r="V21" s="445" t="str">
        <f>payesh!V65</f>
        <v>1394/01/20</v>
      </c>
      <c r="W21" s="429">
        <f>payesh!V78</f>
        <v>0</v>
      </c>
      <c r="X21" s="429">
        <f>payesh!V79</f>
        <v>55</v>
      </c>
      <c r="Y21" s="429">
        <f>payesh!$V$83</f>
        <v>34285</v>
      </c>
      <c r="Z21" s="429">
        <f>payesh!$V$84</f>
        <v>61</v>
      </c>
      <c r="AA21" s="429">
        <f ca="1">payesh!V86</f>
        <v>0</v>
      </c>
      <c r="AB21" s="429">
        <f>payesh!V153</f>
        <v>0</v>
      </c>
      <c r="AC21" s="429">
        <f>payesh!V155</f>
        <v>0</v>
      </c>
      <c r="AD21" s="429">
        <f>payesh!V157</f>
        <v>0</v>
      </c>
      <c r="AE21" s="429">
        <f>payesh!V159</f>
        <v>0</v>
      </c>
      <c r="AF21" s="429">
        <f>payesh!V161</f>
        <v>0</v>
      </c>
      <c r="AG21" s="429">
        <f>payesh!V163</f>
        <v>0</v>
      </c>
      <c r="AH21" s="429">
        <f>payesh!V165</f>
        <v>0</v>
      </c>
      <c r="AI21" s="429">
        <f>payesh!V167</f>
        <v>0</v>
      </c>
      <c r="AJ21" s="429">
        <f>payesh!V169</f>
        <v>0</v>
      </c>
      <c r="AK21" s="432">
        <f>payesh!V171</f>
        <v>0</v>
      </c>
    </row>
    <row r="22" spans="2:37" ht="18.75" thickBot="1" x14ac:dyDescent="0.3">
      <c r="B22" s="433">
        <f>payesh!W7</f>
        <v>19</v>
      </c>
      <c r="C22" s="421" t="str">
        <f>payesh!X3</f>
        <v>ایلام</v>
      </c>
      <c r="D22" s="421" t="str">
        <f>payesh!W4</f>
        <v>چرداول</v>
      </c>
      <c r="E22" s="421" t="str">
        <f>payesh!W5</f>
        <v>شیراوند</v>
      </c>
      <c r="F22" s="421" t="str">
        <f>payesh!W6</f>
        <v>مائده</v>
      </c>
      <c r="G22" s="421">
        <f>payesh!W10</f>
        <v>0</v>
      </c>
      <c r="H22" s="421" t="str">
        <f>payesh!W13</f>
        <v>افسانه عبدالهی</v>
      </c>
      <c r="I22" s="422">
        <f>payesh!W14</f>
        <v>9189899761</v>
      </c>
      <c r="J22" s="421" t="str">
        <f>payesh!W9</f>
        <v>رضایی</v>
      </c>
      <c r="K22" s="421" t="str">
        <f>payesh!W18</f>
        <v>ت3</v>
      </c>
      <c r="L22" s="421" t="str">
        <f>payesh!W8</f>
        <v>فعال</v>
      </c>
      <c r="M22" s="421">
        <f>payesh!W46</f>
        <v>29</v>
      </c>
      <c r="N22" s="422">
        <f>payesh!W17</f>
        <v>717695793</v>
      </c>
      <c r="O22" s="422">
        <f>payesh!W16</f>
        <v>23</v>
      </c>
      <c r="P22" s="421" t="str">
        <f>payesh!W19</f>
        <v>پروانه عبدالهی</v>
      </c>
      <c r="Q22" s="421" t="str">
        <f>payesh!W20</f>
        <v>ناهید عبدالهی</v>
      </c>
      <c r="R22" s="421" t="str">
        <f>payesh!W21</f>
        <v>مریم حبیبی</v>
      </c>
      <c r="S22" s="421">
        <f>payesh!$W$55</f>
        <v>1500000</v>
      </c>
      <c r="T22" s="444">
        <f>payesh!W64</f>
        <v>34298</v>
      </c>
      <c r="U22" s="421">
        <f>payesh!$W$56</f>
        <v>1500000</v>
      </c>
      <c r="V22" s="444" t="str">
        <f>payesh!W65</f>
        <v>1394/01/20</v>
      </c>
      <c r="W22" s="421">
        <f>payesh!W78</f>
        <v>0</v>
      </c>
      <c r="X22" s="421">
        <f>payesh!W79</f>
        <v>55</v>
      </c>
      <c r="Y22" s="421">
        <f>payesh!$W$83</f>
        <v>34285</v>
      </c>
      <c r="Z22" s="421">
        <f>payesh!$W$84</f>
        <v>55</v>
      </c>
      <c r="AA22" s="421">
        <f ca="1">payesh!W86</f>
        <v>0</v>
      </c>
      <c r="AB22" s="421">
        <f>payesh!W153</f>
        <v>0</v>
      </c>
      <c r="AC22" s="421">
        <f>payesh!W155</f>
        <v>0</v>
      </c>
      <c r="AD22" s="421">
        <f>payesh!W157</f>
        <v>0</v>
      </c>
      <c r="AE22" s="421">
        <f>payesh!W159</f>
        <v>0</v>
      </c>
      <c r="AF22" s="421">
        <f>payesh!W161</f>
        <v>0</v>
      </c>
      <c r="AG22" s="421">
        <f>payesh!W163</f>
        <v>0</v>
      </c>
      <c r="AH22" s="421">
        <f>payesh!W165</f>
        <v>0</v>
      </c>
      <c r="AI22" s="421">
        <f>payesh!W167</f>
        <v>0</v>
      </c>
      <c r="AJ22" s="421">
        <f>payesh!W169</f>
        <v>0</v>
      </c>
      <c r="AK22" s="424">
        <f>payesh!W171</f>
        <v>0</v>
      </c>
    </row>
    <row r="23" spans="2:37" ht="18.75" thickBot="1" x14ac:dyDescent="0.3">
      <c r="B23" s="426">
        <f>payesh!X7</f>
        <v>20</v>
      </c>
      <c r="C23" s="429" t="str">
        <f>payesh!X3</f>
        <v>ایلام</v>
      </c>
      <c r="D23" s="429" t="str">
        <f>payesh!X4</f>
        <v>چرداول</v>
      </c>
      <c r="E23" s="429" t="str">
        <f>payesh!X5</f>
        <v>محمد قلی</v>
      </c>
      <c r="F23" s="429" t="str">
        <f>payesh!X6</f>
        <v>ستایش</v>
      </c>
      <c r="G23" s="429">
        <f>payesh!X10</f>
        <v>0</v>
      </c>
      <c r="H23" s="429" t="str">
        <f>payesh!X13</f>
        <v>ملیحه رستم زاد</v>
      </c>
      <c r="I23" s="430">
        <f>payesh!X14</f>
        <v>9185128731</v>
      </c>
      <c r="J23" s="429" t="str">
        <f>payesh!X9</f>
        <v>رضایی</v>
      </c>
      <c r="K23" s="429" t="str">
        <f>payesh!X18</f>
        <v>ت3</v>
      </c>
      <c r="L23" s="429" t="str">
        <f>payesh!X8</f>
        <v>فعال</v>
      </c>
      <c r="M23" s="429">
        <f>payesh!X46</f>
        <v>27</v>
      </c>
      <c r="N23" s="430">
        <f>payesh!X17</f>
        <v>727028590</v>
      </c>
      <c r="O23" s="430">
        <f>payesh!X16</f>
        <v>21</v>
      </c>
      <c r="P23" s="429" t="str">
        <f>payesh!X19</f>
        <v>میترا رستم زاد</v>
      </c>
      <c r="Q23" s="429" t="str">
        <f>payesh!X20</f>
        <v>محبوبه محدیان</v>
      </c>
      <c r="R23" s="429" t="str">
        <f>payesh!X21</f>
        <v>سمیه حاتم نیاه</v>
      </c>
      <c r="S23" s="429">
        <f>payesh!$X$55</f>
        <v>1500000</v>
      </c>
      <c r="T23" s="445" t="str">
        <f>payesh!X64</f>
        <v>1394/01/20</v>
      </c>
      <c r="U23" s="429">
        <f>payesh!$X$56</f>
        <v>1500000</v>
      </c>
      <c r="V23" s="445" t="str">
        <f>payesh!X65</f>
        <v>1394/3/25</v>
      </c>
      <c r="W23" s="429">
        <f>payesh!X78</f>
        <v>0</v>
      </c>
      <c r="X23" s="429">
        <f>payesh!X79</f>
        <v>0</v>
      </c>
      <c r="Y23" s="429">
        <f>payesh!$X$83</f>
        <v>34285</v>
      </c>
      <c r="Z23" s="429">
        <f>payesh!$X$84</f>
        <v>55</v>
      </c>
      <c r="AA23" s="429">
        <f ca="1">payesh!X86</f>
        <v>0</v>
      </c>
      <c r="AB23" s="429">
        <f>payesh!X153</f>
        <v>0</v>
      </c>
      <c r="AC23" s="429">
        <f>payesh!X155</f>
        <v>0</v>
      </c>
      <c r="AD23" s="429">
        <f>payesh!X157</f>
        <v>0</v>
      </c>
      <c r="AE23" s="429">
        <f>payesh!X159</f>
        <v>0</v>
      </c>
      <c r="AF23" s="429">
        <f>payesh!X161</f>
        <v>0</v>
      </c>
      <c r="AG23" s="429">
        <f>payesh!X163</f>
        <v>0</v>
      </c>
      <c r="AH23" s="429">
        <f>payesh!X165</f>
        <v>0</v>
      </c>
      <c r="AI23" s="429">
        <f>payesh!X167</f>
        <v>0</v>
      </c>
      <c r="AJ23" s="429">
        <f>payesh!X169</f>
        <v>0</v>
      </c>
      <c r="AK23" s="432">
        <f>payesh!X171</f>
        <v>0</v>
      </c>
    </row>
    <row r="24" spans="2:37" ht="18.75" thickBot="1" x14ac:dyDescent="0.3">
      <c r="B24" s="433">
        <f>payesh!Y7</f>
        <v>21</v>
      </c>
      <c r="C24" s="421" t="str">
        <f>payesh!Y3</f>
        <v>ایلام</v>
      </c>
      <c r="D24" s="421" t="str">
        <f>payesh!Y4</f>
        <v>چرداول</v>
      </c>
      <c r="E24" s="421" t="str">
        <f>payesh!Y5</f>
        <v>گدمه</v>
      </c>
      <c r="F24" s="421" t="str">
        <f>payesh!Y6</f>
        <v>رز سفید</v>
      </c>
      <c r="G24" s="421">
        <f>payesh!Y10</f>
        <v>0</v>
      </c>
      <c r="H24" s="421" t="str">
        <f>payesh!Y13</f>
        <v>عالیه نوریان</v>
      </c>
      <c r="I24" s="422">
        <f>payesh!Y14</f>
        <v>9189415622</v>
      </c>
      <c r="J24" s="421" t="str">
        <f>payesh!Y9</f>
        <v>رضایی</v>
      </c>
      <c r="K24" s="421" t="str">
        <f>payesh!Y18</f>
        <v>ت3</v>
      </c>
      <c r="L24" s="421" t="str">
        <f>payesh!Y8</f>
        <v>فعال</v>
      </c>
      <c r="M24" s="421">
        <f>payesh!Y46</f>
        <v>27</v>
      </c>
      <c r="N24" s="422">
        <f>payesh!Y17</f>
        <v>730999237</v>
      </c>
      <c r="O24" s="422">
        <f>payesh!Y16</f>
        <v>11</v>
      </c>
      <c r="P24" s="421" t="str">
        <f>payesh!Y19</f>
        <v>زینب کریمیان</v>
      </c>
      <c r="Q24" s="421" t="str">
        <f>payesh!Y20</f>
        <v>نرگس ناصری</v>
      </c>
      <c r="R24" s="421" t="str">
        <f>payesh!Y21</f>
        <v>مریم ناصری</v>
      </c>
      <c r="S24" s="421">
        <f>payesh!$Y$55</f>
        <v>1500000</v>
      </c>
      <c r="T24" s="444" t="str">
        <f>payesh!Y64</f>
        <v>1394/01/20</v>
      </c>
      <c r="U24" s="421">
        <f>payesh!$Y$56</f>
        <v>1500000</v>
      </c>
      <c r="V24" s="444" t="str">
        <f>payesh!Y65</f>
        <v>1394/3/25</v>
      </c>
      <c r="W24" s="421">
        <f>payesh!Y78</f>
        <v>0</v>
      </c>
      <c r="X24" s="421">
        <f>payesh!Y79</f>
        <v>0</v>
      </c>
      <c r="Y24" s="421">
        <f>payesh!$Y$83</f>
        <v>0</v>
      </c>
      <c r="Z24" s="421">
        <f>payesh!$Y$84</f>
        <v>0</v>
      </c>
      <c r="AA24" s="421">
        <f ca="1">payesh!Y86</f>
        <v>0</v>
      </c>
      <c r="AB24" s="421">
        <f>payesh!Y153</f>
        <v>0</v>
      </c>
      <c r="AC24" s="421">
        <f>payesh!Y155</f>
        <v>0</v>
      </c>
      <c r="AD24" s="421">
        <f>payesh!Y157</f>
        <v>0</v>
      </c>
      <c r="AE24" s="421">
        <f>payesh!Y159</f>
        <v>0</v>
      </c>
      <c r="AF24" s="421">
        <f>payesh!Y161</f>
        <v>0</v>
      </c>
      <c r="AG24" s="421">
        <f>payesh!Y163</f>
        <v>0</v>
      </c>
      <c r="AH24" s="421">
        <f>payesh!Y165</f>
        <v>0</v>
      </c>
      <c r="AI24" s="421">
        <f>payesh!Y167</f>
        <v>0</v>
      </c>
      <c r="AJ24" s="421">
        <f>payesh!Y169</f>
        <v>0</v>
      </c>
      <c r="AK24" s="424">
        <f>payesh!Y171</f>
        <v>0</v>
      </c>
    </row>
    <row r="25" spans="2:37" ht="18.75" thickBot="1" x14ac:dyDescent="0.3">
      <c r="B25" s="426">
        <f>payesh!Z7</f>
        <v>22</v>
      </c>
      <c r="C25" s="429" t="str">
        <f>payesh!Z3</f>
        <v>ایلام</v>
      </c>
      <c r="D25" s="429" t="str">
        <f>payesh!Z4</f>
        <v>چرداول</v>
      </c>
      <c r="E25" s="429" t="str">
        <f>payesh!Z5</f>
        <v>صید نظری علیا</v>
      </c>
      <c r="F25" s="429" t="str">
        <f>payesh!Z6</f>
        <v>نازنین</v>
      </c>
      <c r="G25" s="429">
        <f>payesh!Z10</f>
        <v>0</v>
      </c>
      <c r="H25" s="429" t="str">
        <f>payesh!Z13</f>
        <v>زهرا علی نظری</v>
      </c>
      <c r="I25" s="430">
        <f>payesh!Z14</f>
        <v>9185512572</v>
      </c>
      <c r="J25" s="429" t="str">
        <f>payesh!Z9</f>
        <v>رضایی</v>
      </c>
      <c r="K25" s="429" t="str">
        <f>payesh!Z18</f>
        <v>ت3</v>
      </c>
      <c r="L25" s="429" t="str">
        <f>payesh!Z8</f>
        <v>فعال</v>
      </c>
      <c r="M25" s="429">
        <f>payesh!Z46</f>
        <v>1</v>
      </c>
      <c r="N25" s="430">
        <f>payesh!Z17</f>
        <v>743577051</v>
      </c>
      <c r="O25" s="430">
        <f>payesh!Z16</f>
        <v>16</v>
      </c>
      <c r="P25" s="429" t="str">
        <f>payesh!Z19</f>
        <v>مهین نظرنیا</v>
      </c>
      <c r="Q25" s="429" t="str">
        <f>payesh!Z20</f>
        <v>فاطمه قاسمیان</v>
      </c>
      <c r="R25" s="429">
        <f>payesh!Z21</f>
        <v>0</v>
      </c>
      <c r="S25" s="429">
        <f>payesh!$Z$55</f>
        <v>1500000</v>
      </c>
      <c r="T25" s="445" t="str">
        <f>payesh!Z64</f>
        <v>1394/04/11</v>
      </c>
      <c r="U25" s="429">
        <f>payesh!$Z$56</f>
        <v>1500000</v>
      </c>
      <c r="V25" s="445" t="str">
        <f>payesh!Z65</f>
        <v>1394/11/24</v>
      </c>
      <c r="W25" s="429">
        <f>payesh!Z78</f>
        <v>0</v>
      </c>
      <c r="X25" s="429">
        <f>payesh!Z79</f>
        <v>0</v>
      </c>
      <c r="Y25" s="429">
        <f>payesh!$Z$83</f>
        <v>0</v>
      </c>
      <c r="Z25" s="429">
        <f>payesh!$Z$84</f>
        <v>0</v>
      </c>
      <c r="AA25" s="429">
        <f ca="1">payesh!Z86</f>
        <v>0</v>
      </c>
      <c r="AB25" s="429">
        <f>payesh!Z153</f>
        <v>0</v>
      </c>
      <c r="AC25" s="429">
        <f>payesh!Z155</f>
        <v>0</v>
      </c>
      <c r="AD25" s="429">
        <f>payesh!Z157</f>
        <v>0</v>
      </c>
      <c r="AE25" s="429">
        <f>payesh!Z159</f>
        <v>0</v>
      </c>
      <c r="AF25" s="429">
        <f>payesh!Z161</f>
        <v>0</v>
      </c>
      <c r="AG25" s="429">
        <f>payesh!Z163</f>
        <v>0</v>
      </c>
      <c r="AH25" s="429">
        <f>payesh!Z165</f>
        <v>0</v>
      </c>
      <c r="AI25" s="429">
        <f>payesh!Z167</f>
        <v>0</v>
      </c>
      <c r="AJ25" s="429">
        <f>payesh!Z169</f>
        <v>0</v>
      </c>
      <c r="AK25" s="432">
        <f>payesh!Z171</f>
        <v>0</v>
      </c>
    </row>
    <row r="26" spans="2:37" ht="18.75" thickBot="1" x14ac:dyDescent="0.3">
      <c r="B26" s="433">
        <f>payesh!AA7</f>
        <v>23</v>
      </c>
      <c r="C26" s="421" t="str">
        <f>payesh!AA3</f>
        <v>ایلام</v>
      </c>
      <c r="D26" s="421" t="str">
        <f>payesh!AA4</f>
        <v>چرداول</v>
      </c>
      <c r="E26" s="421" t="str">
        <f>payesh!AA5</f>
        <v>صید نظری سفلی</v>
      </c>
      <c r="F26" s="421" t="str">
        <f>payesh!AA6</f>
        <v>هانیه</v>
      </c>
      <c r="G26" s="421">
        <f>payesh!AA10</f>
        <v>0</v>
      </c>
      <c r="H26" s="421" t="str">
        <f>payesh!AA13</f>
        <v>زهرا علی نظری</v>
      </c>
      <c r="I26" s="422">
        <f>payesh!AA14</f>
        <v>9185512572</v>
      </c>
      <c r="J26" s="421" t="str">
        <f>payesh!AA9</f>
        <v>رضایی</v>
      </c>
      <c r="K26" s="421" t="str">
        <f>payesh!AA18</f>
        <v>ت3</v>
      </c>
      <c r="L26" s="421" t="str">
        <f>payesh!AA8</f>
        <v>فعال</v>
      </c>
      <c r="M26" s="421">
        <f>payesh!AA46</f>
        <v>27</v>
      </c>
      <c r="N26" s="422">
        <f>payesh!AA17</f>
        <v>743590572</v>
      </c>
      <c r="O26" s="422">
        <f>payesh!AA16</f>
        <v>16</v>
      </c>
      <c r="P26" s="421" t="str">
        <f>payesh!AA19</f>
        <v>کوثر علی نظری</v>
      </c>
      <c r="Q26" s="421" t="str">
        <f>payesh!AA20</f>
        <v>زهرارجب نیا</v>
      </c>
      <c r="R26" s="421" t="str">
        <f>payesh!AA21</f>
        <v>امنه عبدالهی</v>
      </c>
      <c r="S26" s="421">
        <f>payesh!$AA$55</f>
        <v>1500000</v>
      </c>
      <c r="T26" s="444" t="str">
        <f>payesh!AA64</f>
        <v>1394/04/11</v>
      </c>
      <c r="U26" s="421">
        <f>payesh!$AA$56</f>
        <v>1500000</v>
      </c>
      <c r="V26" s="444" t="str">
        <f>payesh!AA65</f>
        <v>1394/11/24</v>
      </c>
      <c r="W26" s="421">
        <f>payesh!AA78</f>
        <v>0</v>
      </c>
      <c r="X26" s="421">
        <f>payesh!AA79</f>
        <v>0</v>
      </c>
      <c r="Y26" s="421">
        <f>payesh!$AA$83</f>
        <v>34285</v>
      </c>
      <c r="Z26" s="421">
        <f>payesh!$AA$84</f>
        <v>55</v>
      </c>
      <c r="AA26" s="421">
        <f ca="1">payesh!AA86</f>
        <v>12000000</v>
      </c>
      <c r="AB26" s="421">
        <f>payesh!AA153</f>
        <v>0</v>
      </c>
      <c r="AC26" s="421">
        <f>payesh!AA155</f>
        <v>0</v>
      </c>
      <c r="AD26" s="421">
        <f>payesh!AA157</f>
        <v>0</v>
      </c>
      <c r="AE26" s="421">
        <f>payesh!AA159</f>
        <v>0</v>
      </c>
      <c r="AF26" s="421">
        <f>payesh!AA161</f>
        <v>0</v>
      </c>
      <c r="AG26" s="421">
        <f>payesh!AA163</f>
        <v>0</v>
      </c>
      <c r="AH26" s="421">
        <f>payesh!AA165</f>
        <v>0</v>
      </c>
      <c r="AI26" s="421">
        <f>payesh!AA167</f>
        <v>0</v>
      </c>
      <c r="AJ26" s="421">
        <f>payesh!AA169</f>
        <v>0</v>
      </c>
      <c r="AK26" s="424">
        <f>payesh!AA171</f>
        <v>0</v>
      </c>
    </row>
    <row r="27" spans="2:37" ht="18.75" thickBot="1" x14ac:dyDescent="0.3">
      <c r="B27" s="426">
        <f>payesh!AB7</f>
        <v>24</v>
      </c>
      <c r="C27" s="429" t="str">
        <f>payesh!AB3</f>
        <v>ایلام</v>
      </c>
      <c r="D27" s="429" t="str">
        <f>payesh!AB4</f>
        <v>چرداول</v>
      </c>
      <c r="E27" s="429" t="str">
        <f>payesh!AB5</f>
        <v>گدمه</v>
      </c>
      <c r="F27" s="429" t="str">
        <f>payesh!AB6</f>
        <v>شبنم</v>
      </c>
      <c r="G27" s="429">
        <f>payesh!AB10</f>
        <v>0</v>
      </c>
      <c r="H27" s="429" t="str">
        <f>payesh!AB13</f>
        <v>عالیه نوریان</v>
      </c>
      <c r="I27" s="430">
        <f>payesh!AB14</f>
        <v>9189415622</v>
      </c>
      <c r="J27" s="429" t="str">
        <f>payesh!AB9</f>
        <v>رضایی</v>
      </c>
      <c r="K27" s="429" t="str">
        <f>payesh!AB18</f>
        <v>ت1</v>
      </c>
      <c r="L27" s="429" t="str">
        <f>payesh!AB8</f>
        <v>فعال</v>
      </c>
      <c r="M27" s="429">
        <f>payesh!AB46</f>
        <v>27</v>
      </c>
      <c r="N27" s="430">
        <f>payesh!AB17</f>
        <v>768703158</v>
      </c>
      <c r="O27" s="430">
        <f>payesh!AB16</f>
        <v>9</v>
      </c>
      <c r="P27" s="429" t="str">
        <f>payesh!AB19</f>
        <v>حسنا رجبی</v>
      </c>
      <c r="Q27" s="429" t="str">
        <f>payesh!AB20</f>
        <v>اکرم صمدی</v>
      </c>
      <c r="R27" s="429" t="str">
        <f>payesh!AB21</f>
        <v>مریم صید</v>
      </c>
      <c r="S27" s="429">
        <f>payesh!$AB$55</f>
        <v>1500000</v>
      </c>
      <c r="T27" s="445" t="str">
        <f>payesh!AB64</f>
        <v>95/04/01</v>
      </c>
      <c r="U27" s="429">
        <f>payesh!$AB$56</f>
        <v>0</v>
      </c>
      <c r="V27" s="445">
        <f>payesh!AB65</f>
        <v>0</v>
      </c>
      <c r="W27" s="429">
        <f>payesh!AB78</f>
        <v>0</v>
      </c>
      <c r="X27" s="429">
        <f>payesh!AB79</f>
        <v>0</v>
      </c>
      <c r="Y27" s="429">
        <f>payesh!$AB$83</f>
        <v>34285</v>
      </c>
      <c r="Z27" s="429">
        <f>payesh!$AB$84</f>
        <v>55</v>
      </c>
      <c r="AA27" s="429">
        <f>payesh!AB86</f>
        <v>0</v>
      </c>
      <c r="AB27" s="429">
        <f>payesh!AB153</f>
        <v>0</v>
      </c>
      <c r="AC27" s="429">
        <f>payesh!AB155</f>
        <v>0</v>
      </c>
      <c r="AD27" s="429">
        <f>payesh!AB157</f>
        <v>0</v>
      </c>
      <c r="AE27" s="429">
        <f>payesh!AB159</f>
        <v>0</v>
      </c>
      <c r="AF27" s="429">
        <f>payesh!AB161</f>
        <v>0</v>
      </c>
      <c r="AG27" s="429">
        <f>payesh!AB163</f>
        <v>0</v>
      </c>
      <c r="AH27" s="429">
        <f>payesh!AB165</f>
        <v>0</v>
      </c>
      <c r="AI27" s="429">
        <f>payesh!AB167</f>
        <v>0</v>
      </c>
      <c r="AJ27" s="429">
        <f>payesh!AB169</f>
        <v>0</v>
      </c>
      <c r="AK27" s="432">
        <f>payesh!AB171</f>
        <v>0</v>
      </c>
    </row>
    <row r="28" spans="2:37" ht="18.75" thickBot="1" x14ac:dyDescent="0.3">
      <c r="B28" s="433">
        <f>payesh!AC7</f>
        <v>25</v>
      </c>
      <c r="C28" s="421" t="str">
        <f>payesh!AC3</f>
        <v>ایلام</v>
      </c>
      <c r="D28" s="421" t="str">
        <f>payesh!AC4</f>
        <v>چرداول</v>
      </c>
      <c r="E28" s="421" t="str">
        <f>payesh!AC5</f>
        <v>زمان</v>
      </c>
      <c r="F28" s="421" t="str">
        <f>payesh!AC6</f>
        <v>میخک</v>
      </c>
      <c r="G28" s="421">
        <f>payesh!AC10</f>
        <v>0</v>
      </c>
      <c r="H28" s="421" t="str">
        <f>payesh!AC13</f>
        <v>ملیحه رستم زاد</v>
      </c>
      <c r="I28" s="422">
        <f>payesh!AC14</f>
        <v>9185128731</v>
      </c>
      <c r="J28" s="421" t="str">
        <f>payesh!AC9</f>
        <v>رضایی</v>
      </c>
      <c r="K28" s="421" t="str">
        <f>payesh!AC18</f>
        <v>پ12</v>
      </c>
      <c r="L28" s="421" t="str">
        <f>payesh!AC8</f>
        <v>فعال</v>
      </c>
      <c r="M28" s="421">
        <f>payesh!AC46</f>
        <v>27</v>
      </c>
      <c r="N28" s="422">
        <f>payesh!AC17</f>
        <v>772746798</v>
      </c>
      <c r="O28" s="422">
        <f>payesh!AC16</f>
        <v>9</v>
      </c>
      <c r="P28" s="421" t="str">
        <f>payesh!AC19</f>
        <v>پریسا زمانی</v>
      </c>
      <c r="Q28" s="421" t="str">
        <f>payesh!AC20</f>
        <v>فاطمه علی زمانی پور</v>
      </c>
      <c r="R28" s="421" t="str">
        <f>payesh!AC21</f>
        <v>محمد علی زمانی پور</v>
      </c>
      <c r="S28" s="421">
        <f>payesh!$AC$55</f>
        <v>1500000</v>
      </c>
      <c r="T28" s="444" t="str">
        <f>payesh!AC64</f>
        <v>95/04/01</v>
      </c>
      <c r="U28" s="421">
        <f>payesh!$AC$56</f>
        <v>0</v>
      </c>
      <c r="V28" s="444">
        <f>payesh!AC65</f>
        <v>0</v>
      </c>
      <c r="W28" s="421">
        <f>payesh!AC78</f>
        <v>0</v>
      </c>
      <c r="X28" s="421">
        <f>payesh!AC79</f>
        <v>0</v>
      </c>
      <c r="Y28" s="421" t="str">
        <f>payesh!$AC$83</f>
        <v>1394/4/10</v>
      </c>
      <c r="Z28" s="421">
        <f>payesh!$AC$84</f>
        <v>0</v>
      </c>
      <c r="AA28" s="421">
        <f>payesh!AC86</f>
        <v>0</v>
      </c>
      <c r="AB28" s="421">
        <f>payesh!AC153</f>
        <v>0</v>
      </c>
      <c r="AC28" s="421">
        <f>payesh!AC155</f>
        <v>0</v>
      </c>
      <c r="AD28" s="421">
        <f>payesh!AC157</f>
        <v>0</v>
      </c>
      <c r="AE28" s="421">
        <f>payesh!AC159</f>
        <v>0</v>
      </c>
      <c r="AF28" s="421">
        <f>payesh!AC161</f>
        <v>0</v>
      </c>
      <c r="AG28" s="421">
        <f>payesh!AC163</f>
        <v>0</v>
      </c>
      <c r="AH28" s="421">
        <f>payesh!AC165</f>
        <v>0</v>
      </c>
      <c r="AI28" s="421">
        <f>payesh!AC167</f>
        <v>0</v>
      </c>
      <c r="AJ28" s="421">
        <f>payesh!AC169</f>
        <v>0</v>
      </c>
      <c r="AK28" s="424">
        <f>payesh!AC171</f>
        <v>0</v>
      </c>
    </row>
    <row r="29" spans="2:37" ht="18.75" thickBot="1" x14ac:dyDescent="0.3">
      <c r="B29" s="426">
        <f>payesh!AD7</f>
        <v>26</v>
      </c>
      <c r="C29" s="429" t="str">
        <f>payesh!AD3</f>
        <v>ایلام</v>
      </c>
      <c r="D29" s="429" t="str">
        <f>payesh!AD4</f>
        <v>چرداول</v>
      </c>
      <c r="E29" s="429" t="str">
        <f>payesh!AD5</f>
        <v>سلطانقلی سفلی</v>
      </c>
      <c r="F29" s="429" t="str">
        <f>payesh!AD6</f>
        <v>باران</v>
      </c>
      <c r="G29" s="429">
        <f>payesh!AD10</f>
        <v>0</v>
      </c>
      <c r="H29" s="429" t="str">
        <f>payesh!AD13</f>
        <v>ملیحه رستم زاد</v>
      </c>
      <c r="I29" s="430">
        <f>payesh!AD14</f>
        <v>9185128731</v>
      </c>
      <c r="J29" s="429" t="str">
        <f>payesh!AD9</f>
        <v>رضایی</v>
      </c>
      <c r="K29" s="429" t="str">
        <f>payesh!AD18</f>
        <v>پ12</v>
      </c>
      <c r="L29" s="429" t="str">
        <f>payesh!AD8</f>
        <v>فعال</v>
      </c>
      <c r="M29" s="429">
        <f>payesh!AD46</f>
        <v>27</v>
      </c>
      <c r="N29" s="430">
        <f>payesh!AD17</f>
        <v>768395880</v>
      </c>
      <c r="O29" s="430">
        <f>payesh!AD16</f>
        <v>9</v>
      </c>
      <c r="P29" s="429" t="str">
        <f>payesh!AD19</f>
        <v>کیفیه محمدیان فر</v>
      </c>
      <c r="Q29" s="429" t="str">
        <f>payesh!AD20</f>
        <v>فرزانه سلطانیان</v>
      </c>
      <c r="R29" s="429" t="str">
        <f>payesh!AD21</f>
        <v>فرحناز کاروان</v>
      </c>
      <c r="S29" s="429">
        <f>payesh!$AD$55</f>
        <v>1500000</v>
      </c>
      <c r="T29" s="445" t="str">
        <f>payesh!AD64</f>
        <v>95/04/01</v>
      </c>
      <c r="U29" s="429">
        <f>payesh!$AD$56</f>
        <v>0</v>
      </c>
      <c r="V29" s="445">
        <f>payesh!AD65</f>
        <v>0</v>
      </c>
      <c r="W29" s="429">
        <f>payesh!AD78</f>
        <v>0</v>
      </c>
      <c r="X29" s="429">
        <f>payesh!AD79</f>
        <v>0</v>
      </c>
      <c r="Y29" s="429" t="str">
        <f>payesh!$AD$83</f>
        <v>1394/5/3</v>
      </c>
      <c r="Z29" s="429">
        <f>payesh!$AD$84</f>
        <v>0</v>
      </c>
      <c r="AA29" s="429">
        <f>payesh!AD86</f>
        <v>0</v>
      </c>
      <c r="AB29" s="429">
        <f>payesh!AD153</f>
        <v>0</v>
      </c>
      <c r="AC29" s="429">
        <f>payesh!AD155</f>
        <v>0</v>
      </c>
      <c r="AD29" s="429">
        <f>payesh!AD157</f>
        <v>0</v>
      </c>
      <c r="AE29" s="429">
        <f>payesh!AD159</f>
        <v>0</v>
      </c>
      <c r="AF29" s="429">
        <f>payesh!AD161</f>
        <v>0</v>
      </c>
      <c r="AG29" s="429">
        <f>payesh!AD163</f>
        <v>0</v>
      </c>
      <c r="AH29" s="429">
        <f>payesh!AD165</f>
        <v>0</v>
      </c>
      <c r="AI29" s="429">
        <f>payesh!AD167</f>
        <v>0</v>
      </c>
      <c r="AJ29" s="429">
        <f>payesh!AD169</f>
        <v>0</v>
      </c>
      <c r="AK29" s="432">
        <f>payesh!AD171</f>
        <v>0</v>
      </c>
    </row>
    <row r="30" spans="2:37" ht="18.75" thickBot="1" x14ac:dyDescent="0.3">
      <c r="B30" s="433">
        <f>payesh!AE7</f>
        <v>27</v>
      </c>
      <c r="C30" s="421" t="str">
        <f>payesh!AE3</f>
        <v>ایلام</v>
      </c>
      <c r="D30" s="421" t="str">
        <f>payesh!AE4</f>
        <v>چرداول</v>
      </c>
      <c r="E30" s="421" t="str">
        <f>payesh!AE5</f>
        <v>کل کل</v>
      </c>
      <c r="F30" s="421" t="str">
        <f>payesh!AE6</f>
        <v>هلیا</v>
      </c>
      <c r="G30" s="421">
        <f>payesh!AE10</f>
        <v>0</v>
      </c>
      <c r="H30" s="421" t="str">
        <f>payesh!AE13</f>
        <v>فردوس ابراهیمیان</v>
      </c>
      <c r="I30" s="422">
        <f>payesh!AE14</f>
        <v>9395189561</v>
      </c>
      <c r="J30" s="421" t="str">
        <f>payesh!AE9</f>
        <v>رضایی</v>
      </c>
      <c r="K30" s="421" t="str">
        <f>payesh!AE18</f>
        <v>پ5</v>
      </c>
      <c r="L30" s="421" t="str">
        <f>payesh!AE8</f>
        <v>فعال</v>
      </c>
      <c r="M30" s="421">
        <f>payesh!AE46</f>
        <v>1</v>
      </c>
      <c r="N30" s="422">
        <f>payesh!AE17</f>
        <v>768393587</v>
      </c>
      <c r="O30" s="422">
        <f>payesh!AE16</f>
        <v>3</v>
      </c>
      <c r="P30" s="421" t="str">
        <f>payesh!AE19</f>
        <v>احترام یدالهی</v>
      </c>
      <c r="Q30" s="421" t="str">
        <f>payesh!AE20</f>
        <v>زینب حاتم نیا</v>
      </c>
      <c r="R30" s="421" t="str">
        <f>payesh!AE21</f>
        <v>طاهره کریمی</v>
      </c>
      <c r="S30" s="421">
        <f>payesh!$AE$55</f>
        <v>0</v>
      </c>
      <c r="T30" s="444" t="str">
        <f>payesh!AE64</f>
        <v>95/04/01</v>
      </c>
      <c r="U30" s="421">
        <f>payesh!$AE$56</f>
        <v>0</v>
      </c>
      <c r="V30" s="444">
        <f>payesh!AE65</f>
        <v>0</v>
      </c>
      <c r="W30" s="421">
        <f>payesh!AE78</f>
        <v>0</v>
      </c>
      <c r="X30" s="421">
        <f>payesh!AE79</f>
        <v>0</v>
      </c>
      <c r="Y30" s="421" t="str">
        <f>payesh!$AE$83</f>
        <v>1394/7/5</v>
      </c>
      <c r="Z30" s="421">
        <f>payesh!$AE$84</f>
        <v>0</v>
      </c>
      <c r="AA30" s="421">
        <f>payesh!AE86</f>
        <v>0</v>
      </c>
      <c r="AB30" s="421">
        <f>payesh!AE153</f>
        <v>0</v>
      </c>
      <c r="AC30" s="421">
        <f>payesh!AE155</f>
        <v>0</v>
      </c>
      <c r="AD30" s="421">
        <f>payesh!AE157</f>
        <v>0</v>
      </c>
      <c r="AE30" s="421">
        <f>payesh!AE159</f>
        <v>0</v>
      </c>
      <c r="AF30" s="421">
        <f>payesh!AE161</f>
        <v>0</v>
      </c>
      <c r="AG30" s="421">
        <f>payesh!AE163</f>
        <v>0</v>
      </c>
      <c r="AH30" s="421">
        <f>payesh!AE165</f>
        <v>0</v>
      </c>
      <c r="AI30" s="421">
        <f>payesh!AE167</f>
        <v>0</v>
      </c>
      <c r="AJ30" s="421">
        <f>payesh!AE169</f>
        <v>0</v>
      </c>
      <c r="AK30" s="424">
        <f>payesh!AE171</f>
        <v>0</v>
      </c>
    </row>
    <row r="31" spans="2:37" ht="18.75" thickBot="1" x14ac:dyDescent="0.3">
      <c r="B31" s="426">
        <f>payesh!AF7</f>
        <v>28</v>
      </c>
      <c r="C31" s="429" t="str">
        <f>payesh!AF3</f>
        <v>ایلام</v>
      </c>
      <c r="D31" s="429" t="str">
        <f>payesh!AF4</f>
        <v>چرداول</v>
      </c>
      <c r="E31" s="429" t="str">
        <f>payesh!AF5</f>
        <v>گدمه</v>
      </c>
      <c r="F31" s="429" t="str">
        <f>payesh!AF6</f>
        <v>مهرگان</v>
      </c>
      <c r="G31" s="429">
        <f>payesh!AF10</f>
        <v>0</v>
      </c>
      <c r="H31" s="429" t="str">
        <f>payesh!AF13</f>
        <v>عالیه نوریان</v>
      </c>
      <c r="I31" s="430">
        <f>payesh!AF14</f>
        <v>9189415622</v>
      </c>
      <c r="J31" s="429" t="str">
        <f>payesh!AF9</f>
        <v>رضایی</v>
      </c>
      <c r="K31" s="429" t="str">
        <f>payesh!AF18</f>
        <v>پ12</v>
      </c>
      <c r="L31" s="429" t="str">
        <f>payesh!AF8</f>
        <v>فعال</v>
      </c>
      <c r="M31" s="429">
        <f>payesh!AF46</f>
        <v>1</v>
      </c>
      <c r="N31" s="430">
        <f>payesh!AF17</f>
        <v>788603058</v>
      </c>
      <c r="O31" s="430">
        <f>payesh!AF16</f>
        <v>9</v>
      </c>
      <c r="P31" s="429" t="str">
        <f>payesh!AF19</f>
        <v>حسناهمتیان</v>
      </c>
      <c r="Q31" s="429" t="str">
        <f>payesh!AF20</f>
        <v xml:space="preserve">فهیمه میرزاده </v>
      </c>
      <c r="R31" s="429" t="str">
        <f>payesh!AF21</f>
        <v>زینب جهانی</v>
      </c>
      <c r="S31" s="429">
        <f>payesh!$AF$55</f>
        <v>1500000</v>
      </c>
      <c r="T31" s="445" t="str">
        <f>payesh!AF64</f>
        <v>95/04/01</v>
      </c>
      <c r="U31" s="429">
        <f>payesh!$AF$56</f>
        <v>0</v>
      </c>
      <c r="V31" s="445">
        <f>payesh!AF65</f>
        <v>0</v>
      </c>
      <c r="W31" s="429">
        <f>payesh!AF78</f>
        <v>0</v>
      </c>
      <c r="X31" s="429">
        <f>payesh!AF79</f>
        <v>0</v>
      </c>
      <c r="Y31" s="429" t="str">
        <f>payesh!$AF$83</f>
        <v>1394/7/5</v>
      </c>
      <c r="Z31" s="429">
        <f>payesh!$AF$84</f>
        <v>0</v>
      </c>
      <c r="AA31" s="429">
        <f>payesh!AF86</f>
        <v>0</v>
      </c>
      <c r="AB31" s="429">
        <f>payesh!AF153</f>
        <v>0</v>
      </c>
      <c r="AC31" s="429">
        <f>payesh!AF155</f>
        <v>0</v>
      </c>
      <c r="AD31" s="429">
        <f>payesh!AF157</f>
        <v>0</v>
      </c>
      <c r="AE31" s="429">
        <f>payesh!AF159</f>
        <v>0</v>
      </c>
      <c r="AF31" s="429">
        <f>payesh!AF161</f>
        <v>0</v>
      </c>
      <c r="AG31" s="429">
        <f>payesh!AF163</f>
        <v>0</v>
      </c>
      <c r="AH31" s="429">
        <f>payesh!AF165</f>
        <v>0</v>
      </c>
      <c r="AI31" s="429">
        <f>payesh!AF167</f>
        <v>0</v>
      </c>
      <c r="AJ31" s="429">
        <f>payesh!AF169</f>
        <v>0</v>
      </c>
      <c r="AK31" s="432">
        <f>payesh!AF171</f>
        <v>0</v>
      </c>
    </row>
    <row r="32" spans="2:37" ht="18.75" thickBot="1" x14ac:dyDescent="0.3">
      <c r="B32" s="433">
        <f>payesh!AG7</f>
        <v>29</v>
      </c>
      <c r="C32" s="421" t="str">
        <f>payesh!AG3</f>
        <v>ایلام</v>
      </c>
      <c r="D32" s="421" t="str">
        <f>payesh!AG4</f>
        <v>چرداول</v>
      </c>
      <c r="E32" s="421" t="str">
        <f>payesh!AG5</f>
        <v>زمان</v>
      </c>
      <c r="F32" s="421" t="str">
        <f>payesh!AG6</f>
        <v>روژان</v>
      </c>
      <c r="G32" s="421">
        <f>payesh!AG10</f>
        <v>0</v>
      </c>
      <c r="H32" s="421" t="str">
        <f>payesh!AG13</f>
        <v>ملیحه رستم زاد</v>
      </c>
      <c r="I32" s="422">
        <f>payesh!AG14</f>
        <v>9185128731</v>
      </c>
      <c r="J32" s="421" t="str">
        <f>payesh!AG9</f>
        <v>رضایی</v>
      </c>
      <c r="K32" s="421" t="str">
        <f>payesh!AG18</f>
        <v>پ12</v>
      </c>
      <c r="L32" s="421" t="str">
        <f>payesh!AG8</f>
        <v>فعال</v>
      </c>
      <c r="M32" s="421">
        <f>payesh!AG46</f>
        <v>1</v>
      </c>
      <c r="N32" s="422">
        <f>payesh!AG17</f>
        <v>772667395</v>
      </c>
      <c r="O32" s="422">
        <f>payesh!AG16</f>
        <v>8</v>
      </c>
      <c r="P32" s="421" t="str">
        <f>payesh!AG19</f>
        <v>افسانه رستم زاد</v>
      </c>
      <c r="Q32" s="421" t="str">
        <f>payesh!AG20</f>
        <v>زهراملکی</v>
      </c>
      <c r="R32" s="421" t="str">
        <f>payesh!AG21</f>
        <v>زینب کاظمی</v>
      </c>
      <c r="S32" s="421">
        <f>payesh!$AG$55</f>
        <v>1500000</v>
      </c>
      <c r="T32" s="444" t="str">
        <f>payesh!AG64</f>
        <v>95/04/01</v>
      </c>
      <c r="U32" s="421">
        <f>payesh!$AG$56</f>
        <v>0</v>
      </c>
      <c r="V32" s="444">
        <f>payesh!AG65</f>
        <v>0</v>
      </c>
      <c r="W32" s="421">
        <f>payesh!AG78</f>
        <v>0</v>
      </c>
      <c r="X32" s="421">
        <f>payesh!AG79</f>
        <v>0</v>
      </c>
      <c r="Y32" s="421" t="str">
        <f>payesh!$AG$83</f>
        <v>1394/3/10</v>
      </c>
      <c r="Z32" s="421">
        <f>payesh!$AG$84</f>
        <v>0</v>
      </c>
      <c r="AA32" s="421">
        <f>payesh!AG86</f>
        <v>0</v>
      </c>
      <c r="AB32" s="421">
        <f>payesh!AG153</f>
        <v>0</v>
      </c>
      <c r="AC32" s="421">
        <f>payesh!AG155</f>
        <v>0</v>
      </c>
      <c r="AD32" s="421">
        <f>payesh!AG157</f>
        <v>0</v>
      </c>
      <c r="AE32" s="421">
        <f>payesh!AG159</f>
        <v>0</v>
      </c>
      <c r="AF32" s="421">
        <f>payesh!AG161</f>
        <v>0</v>
      </c>
      <c r="AG32" s="421">
        <f>payesh!AG163</f>
        <v>0</v>
      </c>
      <c r="AH32" s="421">
        <f>payesh!AG165</f>
        <v>0</v>
      </c>
      <c r="AI32" s="421">
        <f>payesh!AG167</f>
        <v>0</v>
      </c>
      <c r="AJ32" s="421">
        <f>payesh!AG169</f>
        <v>0</v>
      </c>
      <c r="AK32" s="424">
        <f>payesh!AG171</f>
        <v>0</v>
      </c>
    </row>
    <row r="33" spans="2:37" ht="18.75" thickBot="1" x14ac:dyDescent="0.3">
      <c r="B33" s="426">
        <f>payesh!AH7</f>
        <v>30</v>
      </c>
      <c r="C33" s="429" t="str">
        <f>payesh!AH3</f>
        <v>ایلام</v>
      </c>
      <c r="D33" s="429" t="str">
        <f>payesh!AH4</f>
        <v>چرداول</v>
      </c>
      <c r="E33" s="429" t="str">
        <f>payesh!AH5</f>
        <v>سلطانقلی</v>
      </c>
      <c r="F33" s="429" t="str">
        <f>payesh!AH6</f>
        <v>بانکول</v>
      </c>
      <c r="G33" s="429">
        <f>payesh!AH10</f>
        <v>0</v>
      </c>
      <c r="H33" s="429" t="str">
        <f>payesh!AH13</f>
        <v>ملیحه رستم زاد</v>
      </c>
      <c r="I33" s="430">
        <f>payesh!AH14</f>
        <v>9185128731</v>
      </c>
      <c r="J33" s="429" t="str">
        <f>payesh!AH9</f>
        <v>رضایی</v>
      </c>
      <c r="K33" s="429" t="str">
        <f>payesh!AH18</f>
        <v>پ12</v>
      </c>
      <c r="L33" s="429" t="str">
        <f>payesh!AH8</f>
        <v>فعال</v>
      </c>
      <c r="M33" s="429">
        <f>payesh!AH46</f>
        <v>1</v>
      </c>
      <c r="N33" s="430">
        <f>payesh!AH17</f>
        <v>779707525</v>
      </c>
      <c r="O33" s="430">
        <f>payesh!AH16</f>
        <v>7</v>
      </c>
      <c r="P33" s="429" t="str">
        <f>payesh!AH19</f>
        <v>نسرین علیزمانی</v>
      </c>
      <c r="Q33" s="429" t="str">
        <f>payesh!AH20</f>
        <v>مجیدسلطانزادیان</v>
      </c>
      <c r="R33" s="429" t="str">
        <f>payesh!AH21</f>
        <v>زینب پیرزادی</v>
      </c>
      <c r="S33" s="429">
        <f>payesh!$AH$55</f>
        <v>1500000</v>
      </c>
      <c r="T33" s="445" t="str">
        <f>payesh!AH64</f>
        <v>95/04/01</v>
      </c>
      <c r="U33" s="429">
        <f>payesh!$AH$56</f>
        <v>0</v>
      </c>
      <c r="V33" s="445">
        <f>payesh!AH65</f>
        <v>0</v>
      </c>
      <c r="W33" s="429">
        <f>payesh!AH78</f>
        <v>0</v>
      </c>
      <c r="X33" s="429">
        <f>payesh!AH79</f>
        <v>0</v>
      </c>
      <c r="Y33" s="429" t="str">
        <f>payesh!$AH$83</f>
        <v>1394/3/19</v>
      </c>
      <c r="Z33" s="429">
        <f>payesh!$AH$84</f>
        <v>0</v>
      </c>
      <c r="AA33" s="429">
        <f>payesh!AH86</f>
        <v>0</v>
      </c>
      <c r="AB33" s="429">
        <f>payesh!AH153</f>
        <v>0</v>
      </c>
      <c r="AC33" s="429">
        <f>payesh!AH155</f>
        <v>0</v>
      </c>
      <c r="AD33" s="429">
        <f>payesh!AH157</f>
        <v>0</v>
      </c>
      <c r="AE33" s="429">
        <f>payesh!AH159</f>
        <v>0</v>
      </c>
      <c r="AF33" s="429">
        <f>payesh!AH161</f>
        <v>0</v>
      </c>
      <c r="AG33" s="429">
        <f>payesh!AH163</f>
        <v>0</v>
      </c>
      <c r="AH33" s="429">
        <f>payesh!AH165</f>
        <v>0</v>
      </c>
      <c r="AI33" s="429">
        <f>payesh!AH167</f>
        <v>0</v>
      </c>
      <c r="AJ33" s="429">
        <f>payesh!AH169</f>
        <v>0</v>
      </c>
      <c r="AK33" s="432">
        <f>payesh!AH171</f>
        <v>0</v>
      </c>
    </row>
    <row r="34" spans="2:37" ht="18.75" thickBot="1" x14ac:dyDescent="0.3">
      <c r="B34" s="433">
        <f>payesh!AI7</f>
        <v>31</v>
      </c>
      <c r="C34" s="421" t="str">
        <f>payesh!AI3</f>
        <v>ایلام</v>
      </c>
      <c r="D34" s="421" t="str">
        <f>payesh!AI4</f>
        <v>چرداول</v>
      </c>
      <c r="E34" s="421" t="str">
        <f>payesh!AI5</f>
        <v>سلطانقلی</v>
      </c>
      <c r="F34" s="421" t="str">
        <f>payesh!AI6</f>
        <v>قاصدک</v>
      </c>
      <c r="G34" s="421">
        <f>payesh!AI10</f>
        <v>0</v>
      </c>
      <c r="H34" s="421" t="str">
        <f>payesh!AI13</f>
        <v>ملیحه رستم زاد</v>
      </c>
      <c r="I34" s="422">
        <f>payesh!AI14</f>
        <v>9185128731</v>
      </c>
      <c r="J34" s="421" t="str">
        <f>payesh!AI9</f>
        <v>رضایی</v>
      </c>
      <c r="K34" s="421" t="str">
        <f>payesh!AI18</f>
        <v>پ12</v>
      </c>
      <c r="L34" s="421" t="str">
        <f>payesh!AI8</f>
        <v>فعال</v>
      </c>
      <c r="M34" s="421">
        <f>payesh!AI46</f>
        <v>1</v>
      </c>
      <c r="N34" s="422">
        <f>payesh!AI17</f>
        <v>773598420</v>
      </c>
      <c r="O34" s="422">
        <f>payesh!AI16</f>
        <v>7</v>
      </c>
      <c r="P34" s="421" t="str">
        <f>payesh!AI19</f>
        <v>شیوامحمدیان فر</v>
      </c>
      <c r="Q34" s="421" t="str">
        <f>payesh!AI20</f>
        <v>خانم سلطانیان</v>
      </c>
      <c r="R34" s="421" t="str">
        <f>payesh!AI21</f>
        <v>مرضیه سلطانیان</v>
      </c>
      <c r="S34" s="421">
        <f>payesh!$AI$55</f>
        <v>1500000</v>
      </c>
      <c r="T34" s="444" t="str">
        <f>payesh!AI64</f>
        <v>95/04/01</v>
      </c>
      <c r="U34" s="421">
        <f>payesh!$AI$56</f>
        <v>0</v>
      </c>
      <c r="V34" s="444">
        <f>payesh!AI65</f>
        <v>0</v>
      </c>
      <c r="W34" s="421">
        <f>payesh!AI78</f>
        <v>0</v>
      </c>
      <c r="X34" s="421">
        <f>payesh!AI79</f>
        <v>0</v>
      </c>
      <c r="Y34" s="421" t="str">
        <f>payesh!$AI$83</f>
        <v>1394/3/19</v>
      </c>
      <c r="Z34" s="421">
        <f>payesh!$AI$84</f>
        <v>0</v>
      </c>
      <c r="AA34" s="421">
        <f>payesh!AI86</f>
        <v>0</v>
      </c>
      <c r="AB34" s="421">
        <f>payesh!AI153</f>
        <v>0</v>
      </c>
      <c r="AC34" s="421">
        <f>payesh!AI155</f>
        <v>0</v>
      </c>
      <c r="AD34" s="421">
        <f>payesh!AI157</f>
        <v>0</v>
      </c>
      <c r="AE34" s="421">
        <f>payesh!AI159</f>
        <v>0</v>
      </c>
      <c r="AF34" s="421">
        <f>payesh!AI161</f>
        <v>0</v>
      </c>
      <c r="AG34" s="421">
        <f>payesh!AI163</f>
        <v>0</v>
      </c>
      <c r="AH34" s="421">
        <f>payesh!AI165</f>
        <v>0</v>
      </c>
      <c r="AI34" s="421">
        <f>payesh!AI167</f>
        <v>0</v>
      </c>
      <c r="AJ34" s="421">
        <f>payesh!AI169</f>
        <v>0</v>
      </c>
      <c r="AK34" s="424">
        <f>payesh!AI171</f>
        <v>0</v>
      </c>
    </row>
    <row r="35" spans="2:37" ht="18.75" thickBot="1" x14ac:dyDescent="0.3">
      <c r="B35" s="426">
        <f>payesh!AJ7</f>
        <v>32</v>
      </c>
      <c r="C35" s="429" t="str">
        <f>payesh!AJ3</f>
        <v>ایلام</v>
      </c>
      <c r="D35" s="429" t="str">
        <f>payesh!AJ4</f>
        <v>چرداول</v>
      </c>
      <c r="E35" s="429" t="str">
        <f>payesh!AJ5</f>
        <v>شیراوند</v>
      </c>
      <c r="F35" s="429" t="str">
        <f>payesh!AJ6</f>
        <v>باران</v>
      </c>
      <c r="G35" s="429">
        <f>payesh!AJ10</f>
        <v>0</v>
      </c>
      <c r="H35" s="429" t="str">
        <f>payesh!AJ13</f>
        <v>افسانه عبدالهی</v>
      </c>
      <c r="I35" s="430">
        <f>payesh!AJ14</f>
        <v>9189899761</v>
      </c>
      <c r="J35" s="429" t="str">
        <f>payesh!AJ9</f>
        <v>رضایی</v>
      </c>
      <c r="K35" s="429" t="str">
        <f>payesh!AJ18</f>
        <v>پ12</v>
      </c>
      <c r="L35" s="429" t="str">
        <f>payesh!AJ8</f>
        <v>فعال</v>
      </c>
      <c r="M35" s="429">
        <f>payesh!AJ46</f>
        <v>1</v>
      </c>
      <c r="N35" s="430">
        <f>payesh!AJ17</f>
        <v>784222421</v>
      </c>
      <c r="O35" s="430">
        <f>payesh!AJ16</f>
        <v>6</v>
      </c>
      <c r="P35" s="429" t="str">
        <f>payesh!AJ19</f>
        <v>پروانه شیراوند</v>
      </c>
      <c r="Q35" s="429" t="str">
        <f>payesh!AJ20</f>
        <v>الهام حسینی</v>
      </c>
      <c r="R35" s="429" t="str">
        <f>payesh!AJ21</f>
        <v xml:space="preserve">معصومه ناصری </v>
      </c>
      <c r="S35" s="429">
        <f>payesh!$AJ$55</f>
        <v>1500000</v>
      </c>
      <c r="T35" s="445" t="str">
        <f>payesh!AJ64</f>
        <v>95/04/01</v>
      </c>
      <c r="U35" s="429">
        <f>payesh!$AJ$56</f>
        <v>0</v>
      </c>
      <c r="V35" s="429">
        <f>payesh!AJ65</f>
        <v>0</v>
      </c>
      <c r="W35" s="429">
        <f>payesh!AJ78</f>
        <v>0</v>
      </c>
      <c r="X35" s="429">
        <f>payesh!AJ79</f>
        <v>0</v>
      </c>
      <c r="Y35" s="429">
        <f>payesh!$AJ$83</f>
        <v>0</v>
      </c>
      <c r="Z35" s="429">
        <f>payesh!$AJ$84</f>
        <v>0</v>
      </c>
      <c r="AA35" s="429">
        <f>payesh!AJ86</f>
        <v>0</v>
      </c>
      <c r="AB35" s="429">
        <f>payesh!AJ153</f>
        <v>0</v>
      </c>
      <c r="AC35" s="429">
        <f>payesh!AJ155</f>
        <v>0</v>
      </c>
      <c r="AD35" s="429">
        <f>payesh!AJ157</f>
        <v>0</v>
      </c>
      <c r="AE35" s="429">
        <f>payesh!AJ159</f>
        <v>0</v>
      </c>
      <c r="AF35" s="429">
        <f>payesh!AJ161</f>
        <v>0</v>
      </c>
      <c r="AG35" s="429">
        <f>payesh!AJ163</f>
        <v>0</v>
      </c>
      <c r="AH35" s="429">
        <f>payesh!AJ165</f>
        <v>0</v>
      </c>
      <c r="AI35" s="429">
        <f>payesh!AJ167</f>
        <v>0</v>
      </c>
      <c r="AJ35" s="429">
        <f>payesh!AJ169</f>
        <v>0</v>
      </c>
      <c r="AK35" s="432">
        <f>payesh!AJ171</f>
        <v>0</v>
      </c>
    </row>
    <row r="36" spans="2:37" ht="18.75" thickBot="1" x14ac:dyDescent="0.3">
      <c r="B36" s="433">
        <f>payesh!AK7</f>
        <v>33</v>
      </c>
      <c r="C36" s="421" t="str">
        <f>payesh!AK3</f>
        <v>ایلام</v>
      </c>
      <c r="D36" s="421" t="str">
        <f>payesh!AK4</f>
        <v>چرداول</v>
      </c>
      <c r="E36" s="421" t="str">
        <f>payesh!AK5</f>
        <v>صید نظری سفلی</v>
      </c>
      <c r="F36" s="421" t="str">
        <f>payesh!AK6</f>
        <v>گل نرگس</v>
      </c>
      <c r="G36" s="421">
        <f>payesh!AK10</f>
        <v>0</v>
      </c>
      <c r="H36" s="421" t="str">
        <f>payesh!AK13</f>
        <v>زهرا علی نظری</v>
      </c>
      <c r="I36" s="422">
        <f>payesh!AK14</f>
        <v>9185512572</v>
      </c>
      <c r="J36" s="421" t="str">
        <f>payesh!AK9</f>
        <v>رضایی</v>
      </c>
      <c r="K36" s="421" t="str">
        <f>payesh!AK18</f>
        <v>پ9</v>
      </c>
      <c r="L36" s="421" t="str">
        <f>payesh!AK8</f>
        <v>فعال</v>
      </c>
      <c r="M36" s="421">
        <f>payesh!AK46</f>
        <v>1</v>
      </c>
      <c r="N36" s="422">
        <f>payesh!AK17</f>
        <v>788810860</v>
      </c>
      <c r="O36" s="422">
        <f>payesh!AK16</f>
        <v>6</v>
      </c>
      <c r="P36" s="421" t="str">
        <f>payesh!AK19</f>
        <v>حمیدجهانی</v>
      </c>
      <c r="Q36" s="421" t="str">
        <f>payesh!AK20</f>
        <v>زهرا بستی</v>
      </c>
      <c r="R36" s="421" t="str">
        <f>payesh!AK21</f>
        <v>نشادغلامی</v>
      </c>
      <c r="S36" s="421">
        <f>payesh!$AK$55</f>
        <v>0</v>
      </c>
      <c r="T36" s="444">
        <f>payesh!AK64</f>
        <v>0</v>
      </c>
      <c r="U36" s="421">
        <f>payesh!$AK$56</f>
        <v>0</v>
      </c>
      <c r="V36" s="421">
        <f>payesh!AK65</f>
        <v>0</v>
      </c>
      <c r="W36" s="421">
        <f>payesh!AK78</f>
        <v>0</v>
      </c>
      <c r="X36" s="421">
        <f>payesh!AK79</f>
        <v>0</v>
      </c>
      <c r="Y36" s="421" t="str">
        <f>payesh!$AK$83</f>
        <v>1394/4/10</v>
      </c>
      <c r="Z36" s="421">
        <f>payesh!$AK$84</f>
        <v>0</v>
      </c>
      <c r="AA36" s="421">
        <f>payesh!AK86</f>
        <v>0</v>
      </c>
      <c r="AB36" s="421">
        <f>payesh!AK153</f>
        <v>0</v>
      </c>
      <c r="AC36" s="421">
        <f>payesh!AK155</f>
        <v>0</v>
      </c>
      <c r="AD36" s="421">
        <f>payesh!AK157</f>
        <v>0</v>
      </c>
      <c r="AE36" s="421">
        <f>payesh!AK159</f>
        <v>0</v>
      </c>
      <c r="AF36" s="421">
        <f>payesh!AK161</f>
        <v>0</v>
      </c>
      <c r="AG36" s="421">
        <f>payesh!AK163</f>
        <v>0</v>
      </c>
      <c r="AH36" s="421">
        <f>payesh!AK165</f>
        <v>0</v>
      </c>
      <c r="AI36" s="421">
        <f>payesh!AK167</f>
        <v>0</v>
      </c>
      <c r="AJ36" s="421">
        <f>payesh!AK169</f>
        <v>0</v>
      </c>
      <c r="AK36" s="424">
        <f>payesh!AK171</f>
        <v>0</v>
      </c>
    </row>
    <row r="37" spans="2:37" ht="18.75" thickBot="1" x14ac:dyDescent="0.3">
      <c r="B37" s="426">
        <f>payesh!AL7</f>
        <v>34</v>
      </c>
      <c r="C37" s="429" t="str">
        <f>payesh!AL3</f>
        <v>ایلام</v>
      </c>
      <c r="D37" s="429" t="str">
        <f>payesh!AL4</f>
        <v>چرداول</v>
      </c>
      <c r="E37" s="429" t="str">
        <f>payesh!AL5</f>
        <v>صید نظری سفلی</v>
      </c>
      <c r="F37" s="429" t="str">
        <f>payesh!AL6</f>
        <v>نثا</v>
      </c>
      <c r="G37" s="429">
        <f>payesh!AL10</f>
        <v>0</v>
      </c>
      <c r="H37" s="429" t="str">
        <f>payesh!AL13</f>
        <v>زهرا علی نظری</v>
      </c>
      <c r="I37" s="430">
        <f>payesh!AL14</f>
        <v>9185512572</v>
      </c>
      <c r="J37" s="429" t="e">
        <f>payesh!#REF!</f>
        <v>#REF!</v>
      </c>
      <c r="K37" s="429" t="str">
        <f>payesh!AL18</f>
        <v>پ9</v>
      </c>
      <c r="L37" s="429" t="str">
        <f>payesh!AL8</f>
        <v>فعال</v>
      </c>
      <c r="M37" s="429">
        <f>payesh!AL46</f>
        <v>1</v>
      </c>
      <c r="N37" s="430">
        <f>payesh!AL17</f>
        <v>788850803</v>
      </c>
      <c r="O37" s="429">
        <f>payesh!AL16</f>
        <v>6</v>
      </c>
      <c r="P37" s="429" t="str">
        <f>payesh!AL19</f>
        <v>پریسا حیدری زاد</v>
      </c>
      <c r="Q37" s="429" t="str">
        <f>payesh!AL20</f>
        <v>بهمن جهانی</v>
      </c>
      <c r="R37" s="429" t="str">
        <f>payesh!AL21</f>
        <v>یونس نظری</v>
      </c>
      <c r="S37" s="429">
        <f>payesh!$AL$55</f>
        <v>0</v>
      </c>
      <c r="T37" s="445">
        <f>payesh!AL64</f>
        <v>0</v>
      </c>
      <c r="U37" s="429">
        <f>payesh!$AL$56</f>
        <v>0</v>
      </c>
      <c r="V37" s="429">
        <f>payesh!AL65</f>
        <v>0</v>
      </c>
      <c r="W37" s="429">
        <f>payesh!AL78</f>
        <v>0</v>
      </c>
      <c r="X37" s="429">
        <f>payesh!AL79</f>
        <v>0</v>
      </c>
      <c r="Y37" s="429" t="str">
        <f>payesh!$AL$83</f>
        <v>1394/3/20</v>
      </c>
      <c r="Z37" s="429">
        <f>payesh!$AL$84</f>
        <v>0</v>
      </c>
      <c r="AA37" s="429">
        <f>payesh!AL86</f>
        <v>0</v>
      </c>
      <c r="AB37" s="429">
        <f>payesh!AL153</f>
        <v>0</v>
      </c>
      <c r="AC37" s="429">
        <f>payesh!AL155</f>
        <v>0</v>
      </c>
      <c r="AD37" s="429">
        <f>payesh!AL157</f>
        <v>0</v>
      </c>
      <c r="AE37" s="429">
        <f>payesh!AL159</f>
        <v>0</v>
      </c>
      <c r="AF37" s="429">
        <f>payesh!AL161</f>
        <v>0</v>
      </c>
      <c r="AG37" s="429">
        <f>payesh!AL163</f>
        <v>0</v>
      </c>
      <c r="AH37" s="429">
        <f>payesh!AL165</f>
        <v>0</v>
      </c>
      <c r="AI37" s="429">
        <f>payesh!AL167</f>
        <v>0</v>
      </c>
      <c r="AJ37" s="429">
        <f>payesh!AL169</f>
        <v>0</v>
      </c>
      <c r="AK37" s="432">
        <f>payesh!AL171</f>
        <v>0</v>
      </c>
    </row>
    <row r="38" spans="2:37" ht="18.75" thickBot="1" x14ac:dyDescent="0.3">
      <c r="B38" s="433">
        <f>payesh!AM7</f>
        <v>35</v>
      </c>
      <c r="C38" s="421" t="str">
        <f>payesh!AM3</f>
        <v>ایلام</v>
      </c>
      <c r="D38" s="421" t="str">
        <f>payesh!AM4</f>
        <v>چرداول</v>
      </c>
      <c r="E38" s="421" t="str">
        <f>payesh!AM5</f>
        <v>صید نظری علیا</v>
      </c>
      <c r="F38" s="421" t="str">
        <f>payesh!AM6</f>
        <v>پرنیان</v>
      </c>
      <c r="G38" s="421">
        <f>payesh!AM10</f>
        <v>0</v>
      </c>
      <c r="H38" s="421" t="str">
        <f>payesh!AM13</f>
        <v>زهرا علی نظری</v>
      </c>
      <c r="I38" s="422">
        <f>payesh!AM14</f>
        <v>9185512572</v>
      </c>
      <c r="J38" s="421" t="str">
        <f>payesh!AL9</f>
        <v>رضایی</v>
      </c>
      <c r="K38" s="421" t="str">
        <f>payesh!AM18</f>
        <v>پ9</v>
      </c>
      <c r="L38" s="421" t="str">
        <f>payesh!AM8</f>
        <v>فعال</v>
      </c>
      <c r="M38" s="421">
        <f>payesh!AM46</f>
        <v>1</v>
      </c>
      <c r="N38" s="422">
        <f>payesh!AM17</f>
        <v>788599404</v>
      </c>
      <c r="O38" s="421">
        <f>payesh!AM16</f>
        <v>5</v>
      </c>
      <c r="P38" s="421" t="str">
        <f>payesh!AM19</f>
        <v>سمیه سلطانیان</v>
      </c>
      <c r="Q38" s="421" t="str">
        <f>payesh!AM20</f>
        <v>طیبه نظرنیا</v>
      </c>
      <c r="R38" s="421" t="str">
        <f>payesh!AM21</f>
        <v>طاهره نظرنیا</v>
      </c>
      <c r="S38" s="421">
        <f>payesh!$AM$55</f>
        <v>0</v>
      </c>
      <c r="T38" s="444">
        <f>payesh!AM64</f>
        <v>0</v>
      </c>
      <c r="U38" s="421">
        <f>payesh!$AM$56</f>
        <v>0</v>
      </c>
      <c r="V38" s="421">
        <f>payesh!AM65</f>
        <v>0</v>
      </c>
      <c r="W38" s="421" t="str">
        <f>payesh!AM78</f>
        <v>95/8/5</v>
      </c>
      <c r="X38" s="421">
        <f>payesh!AM79</f>
        <v>61</v>
      </c>
      <c r="Y38" s="421" t="str">
        <f>payesh!$AM$83</f>
        <v>1394///10</v>
      </c>
      <c r="Z38" s="421">
        <f>payesh!$AM$84</f>
        <v>0</v>
      </c>
      <c r="AA38" s="421">
        <f>payesh!AM86</f>
        <v>0</v>
      </c>
      <c r="AB38" s="421">
        <f>payesh!AM153</f>
        <v>0</v>
      </c>
      <c r="AC38" s="421">
        <f>payesh!AM155</f>
        <v>0</v>
      </c>
      <c r="AD38" s="421">
        <f>payesh!AM157</f>
        <v>0</v>
      </c>
      <c r="AE38" s="421">
        <f>payesh!AM159</f>
        <v>0</v>
      </c>
      <c r="AF38" s="421">
        <f>payesh!AM161</f>
        <v>0</v>
      </c>
      <c r="AG38" s="421">
        <f>payesh!AM163</f>
        <v>0</v>
      </c>
      <c r="AH38" s="421">
        <f>payesh!AM165</f>
        <v>0</v>
      </c>
      <c r="AI38" s="421">
        <f>payesh!AM167</f>
        <v>0</v>
      </c>
      <c r="AJ38" s="421">
        <f>payesh!AM169</f>
        <v>0</v>
      </c>
      <c r="AK38" s="424">
        <f>payesh!AM171</f>
        <v>0</v>
      </c>
    </row>
    <row r="39" spans="2:37" ht="18.75" thickBot="1" x14ac:dyDescent="0.3">
      <c r="B39" s="426">
        <f>payesh!AN7</f>
        <v>36</v>
      </c>
      <c r="C39" s="429" t="str">
        <f>payesh!AN3</f>
        <v>ایلام</v>
      </c>
      <c r="D39" s="429" t="str">
        <f>payesh!AN4</f>
        <v>چرداول</v>
      </c>
      <c r="E39" s="429" t="str">
        <f>payesh!AN5</f>
        <v>محمدقلی</v>
      </c>
      <c r="F39" s="429" t="str">
        <f>payesh!AN6</f>
        <v>گل محمدی</v>
      </c>
      <c r="G39" s="429">
        <f>payesh!AN10</f>
        <v>0</v>
      </c>
      <c r="H39" s="429" t="str">
        <f>payesh!AN13</f>
        <v>ملیحه رستم زاد</v>
      </c>
      <c r="I39" s="430">
        <f>payesh!AN14</f>
        <v>9037496797</v>
      </c>
      <c r="J39" s="429" t="str">
        <f>payesh!AN9</f>
        <v>ترابی</v>
      </c>
      <c r="K39" s="429" t="str">
        <f>payesh!AN18</f>
        <v>پ9</v>
      </c>
      <c r="L39" s="429" t="str">
        <f>payesh!AN8</f>
        <v>فعال</v>
      </c>
      <c r="M39" s="429">
        <f>payesh!AN46</f>
        <v>1</v>
      </c>
      <c r="N39" s="430">
        <f>payesh!AN17</f>
        <v>789144648</v>
      </c>
      <c r="O39" s="429">
        <f>payesh!AN16</f>
        <v>6</v>
      </c>
      <c r="P39" s="429" t="str">
        <f>payesh!AN19</f>
        <v>فریدحاتم نیا</v>
      </c>
      <c r="Q39" s="429" t="str">
        <f>payesh!AN20</f>
        <v>میثم ربیعی</v>
      </c>
      <c r="R39" s="429" t="str">
        <f>payesh!AN21</f>
        <v>معصومه هاشم بیگی</v>
      </c>
      <c r="S39" s="429">
        <f>payesh!$AN$55</f>
        <v>0</v>
      </c>
      <c r="T39" s="445">
        <f>payesh!AN64</f>
        <v>0</v>
      </c>
      <c r="U39" s="429">
        <f>payesh!$AN$56</f>
        <v>0</v>
      </c>
      <c r="V39" s="429">
        <f>payesh!AN65</f>
        <v>0</v>
      </c>
      <c r="W39" s="429">
        <f>payesh!AN78</f>
        <v>0</v>
      </c>
      <c r="X39" s="429">
        <f>payesh!AN79</f>
        <v>0</v>
      </c>
      <c r="Y39" s="429">
        <f>payesh!$AN$83</f>
        <v>0</v>
      </c>
      <c r="Z39" s="429">
        <f>payesh!$AN$84</f>
        <v>0</v>
      </c>
      <c r="AA39" s="429">
        <f>payesh!AN86</f>
        <v>0</v>
      </c>
      <c r="AB39" s="429">
        <f>payesh!AN153</f>
        <v>0</v>
      </c>
      <c r="AC39" s="429">
        <f>payesh!AN155</f>
        <v>0</v>
      </c>
      <c r="AD39" s="429">
        <f>payesh!AN157</f>
        <v>0</v>
      </c>
      <c r="AE39" s="429">
        <f>payesh!AN159</f>
        <v>0</v>
      </c>
      <c r="AF39" s="429">
        <f>payesh!AN161</f>
        <v>0</v>
      </c>
      <c r="AG39" s="429">
        <f>payesh!AN163</f>
        <v>0</v>
      </c>
      <c r="AH39" s="429">
        <f>payesh!AN165</f>
        <v>0</v>
      </c>
      <c r="AI39" s="429">
        <f>payesh!AN167</f>
        <v>0</v>
      </c>
      <c r="AJ39" s="429">
        <f>payesh!AN169</f>
        <v>0</v>
      </c>
      <c r="AK39" s="432">
        <f>payesh!AN171</f>
        <v>0</v>
      </c>
    </row>
    <row r="40" spans="2:37" ht="18.75" thickBot="1" x14ac:dyDescent="0.3">
      <c r="B40" s="433">
        <f>payesh!AO7</f>
        <v>37</v>
      </c>
      <c r="C40" s="421" t="str">
        <f>payesh!AO3</f>
        <v>ایلام</v>
      </c>
      <c r="D40" s="421" t="str">
        <f>payesh!AO4</f>
        <v>چرداول</v>
      </c>
      <c r="E40" s="421" t="str">
        <f>payesh!AO5</f>
        <v>گدمه</v>
      </c>
      <c r="F40" s="421" t="str">
        <f>payesh!AO6</f>
        <v>مبیتا</v>
      </c>
      <c r="G40" s="421">
        <f>payesh!AO10</f>
        <v>0</v>
      </c>
      <c r="H40" s="421" t="str">
        <f>payesh!AO13</f>
        <v>عالیه نوریان</v>
      </c>
      <c r="I40" s="422">
        <f>payesh!AO14</f>
        <v>9189415622</v>
      </c>
      <c r="J40" s="421" t="str">
        <f>payesh!AO9</f>
        <v>ترابی</v>
      </c>
      <c r="K40" s="421" t="str">
        <f>payesh!AO18</f>
        <v>ب7</v>
      </c>
      <c r="L40" s="421" t="str">
        <f>payesh!AO8</f>
        <v>فعال</v>
      </c>
      <c r="M40" s="421">
        <f>payesh!AO46</f>
        <v>27</v>
      </c>
      <c r="N40" s="422">
        <f>payesh!AO17</f>
        <v>7973945149</v>
      </c>
      <c r="O40" s="421">
        <f>payesh!AO16</f>
        <v>3</v>
      </c>
      <c r="P40" s="421" t="str">
        <f>payesh!AO19</f>
        <v>زهرارجبی</v>
      </c>
      <c r="Q40" s="421" t="str">
        <f>payesh!AO20</f>
        <v>یسری نوریان فر</v>
      </c>
      <c r="R40" s="421" t="str">
        <f>payesh!AO21</f>
        <v>سمیه جعفری</v>
      </c>
      <c r="S40" s="421">
        <f>payesh!$AO$55</f>
        <v>0</v>
      </c>
      <c r="T40" s="444">
        <f>payesh!AO64</f>
        <v>0</v>
      </c>
      <c r="U40" s="421">
        <f>payesh!$AO$56</f>
        <v>0</v>
      </c>
      <c r="V40" s="421">
        <f>payesh!AO65</f>
        <v>0</v>
      </c>
      <c r="W40" s="421">
        <f>payesh!AO78</f>
        <v>0</v>
      </c>
      <c r="X40" s="421">
        <f>payesh!AO79</f>
        <v>0</v>
      </c>
      <c r="Y40" s="421">
        <f>payesh!$AO$83</f>
        <v>0</v>
      </c>
      <c r="Z40" s="421">
        <f>payesh!$AO$84</f>
        <v>0</v>
      </c>
      <c r="AA40" s="421">
        <f>payesh!AO86</f>
        <v>0</v>
      </c>
      <c r="AB40" s="421">
        <f>payesh!AO153</f>
        <v>0</v>
      </c>
      <c r="AC40" s="421">
        <f>payesh!AO155</f>
        <v>0</v>
      </c>
      <c r="AD40" s="421">
        <f>payesh!AO157</f>
        <v>0</v>
      </c>
      <c r="AE40" s="421">
        <f>payesh!AO159</f>
        <v>0</v>
      </c>
      <c r="AF40" s="421">
        <f>payesh!AO161</f>
        <v>0</v>
      </c>
      <c r="AG40" s="421">
        <f>payesh!AO163</f>
        <v>0</v>
      </c>
      <c r="AH40" s="421">
        <f>payesh!AO165</f>
        <v>0</v>
      </c>
      <c r="AI40" s="421">
        <f>payesh!AO167</f>
        <v>0</v>
      </c>
      <c r="AJ40" s="421">
        <f>payesh!AO169</f>
        <v>0</v>
      </c>
      <c r="AK40" s="424">
        <f>payesh!AO171</f>
        <v>0</v>
      </c>
    </row>
    <row r="41" spans="2:37" ht="18.75" thickBot="1" x14ac:dyDescent="0.3">
      <c r="B41" s="426">
        <f>payesh!AP7</f>
        <v>38</v>
      </c>
      <c r="C41" s="429" t="str">
        <f>payesh!AP3</f>
        <v>ایلام</v>
      </c>
      <c r="D41" s="429" t="str">
        <f>payesh!AP4</f>
        <v>چرداول</v>
      </c>
      <c r="E41" s="429" t="str">
        <f>payesh!AP5</f>
        <v>گدمه</v>
      </c>
      <c r="F41" s="429" t="str">
        <f>payesh!AP6</f>
        <v>میعاد</v>
      </c>
      <c r="G41" s="429">
        <f>payesh!AP10</f>
        <v>0</v>
      </c>
      <c r="H41" s="429" t="str">
        <f>payesh!AP13</f>
        <v>عالیه نوریان</v>
      </c>
      <c r="I41" s="430">
        <f>payesh!AP14</f>
        <v>9189415622</v>
      </c>
      <c r="J41" s="429" t="str">
        <f>payesh!AP9</f>
        <v>ترابی</v>
      </c>
      <c r="K41" s="429" t="str">
        <f>payesh!AP18</f>
        <v>ب7</v>
      </c>
      <c r="L41" s="429" t="str">
        <f>payesh!AP8</f>
        <v>فعال</v>
      </c>
      <c r="M41" s="429">
        <f>payesh!AP46</f>
        <v>27</v>
      </c>
      <c r="N41" s="430">
        <f>payesh!AP17</f>
        <v>803567477</v>
      </c>
      <c r="O41" s="429">
        <f>payesh!AP16</f>
        <v>2</v>
      </c>
      <c r="P41" s="429" t="str">
        <f>payesh!AP19</f>
        <v>مهدی صابریان</v>
      </c>
      <c r="Q41" s="429" t="str">
        <f>payesh!AP20</f>
        <v>طاهره صابریان</v>
      </c>
      <c r="R41" s="429" t="str">
        <f>payesh!AP21</f>
        <v>کوثرصید</v>
      </c>
      <c r="S41" s="429">
        <f>payesh!$AP$55</f>
        <v>0</v>
      </c>
      <c r="T41" s="445">
        <f>payesh!AP64</f>
        <v>0</v>
      </c>
      <c r="U41" s="429">
        <f>payesh!$AP$56</f>
        <v>0</v>
      </c>
      <c r="V41" s="429">
        <f>payesh!AP65</f>
        <v>0</v>
      </c>
      <c r="W41" s="429">
        <f>payesh!AP78</f>
        <v>0</v>
      </c>
      <c r="X41" s="429">
        <f>payesh!AP79</f>
        <v>0</v>
      </c>
      <c r="Y41" s="429">
        <f>payesh!$AP$83</f>
        <v>0</v>
      </c>
      <c r="Z41" s="429">
        <f>payesh!$AP$84</f>
        <v>0</v>
      </c>
      <c r="AA41" s="429">
        <f>payesh!AP86</f>
        <v>0</v>
      </c>
      <c r="AB41" s="429">
        <f>payesh!AP153</f>
        <v>0</v>
      </c>
      <c r="AC41" s="429">
        <f>payesh!AP155</f>
        <v>0</v>
      </c>
      <c r="AD41" s="429">
        <f>payesh!AP157</f>
        <v>0</v>
      </c>
      <c r="AE41" s="429">
        <f>payesh!AP159</f>
        <v>0</v>
      </c>
      <c r="AF41" s="429">
        <f>payesh!AP161</f>
        <v>0</v>
      </c>
      <c r="AG41" s="429">
        <f>payesh!AP163</f>
        <v>0</v>
      </c>
      <c r="AH41" s="429">
        <f>payesh!AP165</f>
        <v>0</v>
      </c>
      <c r="AI41" s="429">
        <f>payesh!AP167</f>
        <v>0</v>
      </c>
      <c r="AJ41" s="429">
        <f>payesh!AP169</f>
        <v>0</v>
      </c>
      <c r="AK41" s="432">
        <f>payesh!AP171</f>
        <v>0</v>
      </c>
    </row>
    <row r="42" spans="2:37" ht="18.75" thickBot="1" x14ac:dyDescent="0.3">
      <c r="B42" s="433">
        <f>payesh!AQ7</f>
        <v>39</v>
      </c>
      <c r="C42" s="421" t="str">
        <f>payesh!AQ3</f>
        <v>ایلام</v>
      </c>
      <c r="D42" s="421" t="str">
        <f>payesh!AQ4</f>
        <v>چرداول</v>
      </c>
      <c r="E42" s="421">
        <f>payesh!AQ5</f>
        <v>0</v>
      </c>
      <c r="F42" s="421">
        <f>payesh!AQ6</f>
        <v>0</v>
      </c>
      <c r="G42" s="421">
        <f>payesh!AQ10</f>
        <v>0</v>
      </c>
      <c r="H42" s="421">
        <f>payesh!AQ13</f>
        <v>0</v>
      </c>
      <c r="I42" s="422">
        <f>payesh!AQ14</f>
        <v>0</v>
      </c>
      <c r="J42" s="421">
        <f>payesh!AQ9</f>
        <v>0</v>
      </c>
      <c r="K42" s="421">
        <f>payesh!AQ18</f>
        <v>0</v>
      </c>
      <c r="L42" s="421">
        <f>payesh!AQ8</f>
        <v>0</v>
      </c>
      <c r="M42" s="421">
        <f>payesh!AQ46</f>
        <v>0</v>
      </c>
      <c r="N42" s="422">
        <f>payesh!AQ17</f>
        <v>0</v>
      </c>
      <c r="O42" s="421">
        <f>payesh!AQ16</f>
        <v>0</v>
      </c>
      <c r="P42" s="421">
        <f>payesh!AQ19</f>
        <v>0</v>
      </c>
      <c r="Q42" s="421">
        <f>payesh!AQ20</f>
        <v>0</v>
      </c>
      <c r="R42" s="421">
        <f>payesh!AQ21</f>
        <v>0</v>
      </c>
      <c r="S42" s="421">
        <f>payesh!$AQ$55</f>
        <v>0</v>
      </c>
      <c r="T42" s="444">
        <f>payesh!AQ64</f>
        <v>0</v>
      </c>
      <c r="U42" s="421">
        <f>payesh!$AQ$56</f>
        <v>0</v>
      </c>
      <c r="V42" s="421">
        <f>payesh!AQ65</f>
        <v>0</v>
      </c>
      <c r="W42" s="421">
        <f>payesh!AQ78</f>
        <v>0</v>
      </c>
      <c r="X42" s="421">
        <f>payesh!AQ79</f>
        <v>0</v>
      </c>
      <c r="Y42" s="421">
        <f>payesh!$AQ$83</f>
        <v>0</v>
      </c>
      <c r="Z42" s="421">
        <f>payesh!$AQ$84</f>
        <v>0</v>
      </c>
      <c r="AA42" s="421">
        <f>payesh!AQ86</f>
        <v>0</v>
      </c>
      <c r="AB42" s="421">
        <f>payesh!AQ153</f>
        <v>0</v>
      </c>
      <c r="AC42" s="421">
        <f>payesh!AQ155</f>
        <v>0</v>
      </c>
      <c r="AD42" s="421">
        <f>payesh!AQ157</f>
        <v>0</v>
      </c>
      <c r="AE42" s="421">
        <f>payesh!AQ159</f>
        <v>0</v>
      </c>
      <c r="AF42" s="421">
        <f>payesh!AQ161</f>
        <v>0</v>
      </c>
      <c r="AG42" s="421">
        <f>payesh!AQ163</f>
        <v>0</v>
      </c>
      <c r="AH42" s="421">
        <f>payesh!AQ165</f>
        <v>0</v>
      </c>
      <c r="AI42" s="421">
        <f>payesh!AQ167</f>
        <v>0</v>
      </c>
      <c r="AJ42" s="421">
        <f>payesh!AQ169</f>
        <v>0</v>
      </c>
      <c r="AK42" s="424">
        <f>payesh!AQ171</f>
        <v>0</v>
      </c>
    </row>
    <row r="43" spans="2:37" ht="18.75" thickBot="1" x14ac:dyDescent="0.3">
      <c r="B43" s="426">
        <f>payesh!AR7</f>
        <v>40</v>
      </c>
      <c r="C43" s="429" t="str">
        <f>payesh!AR3</f>
        <v>ایلام</v>
      </c>
      <c r="D43" s="429" t="str">
        <f>payesh!AR4</f>
        <v>چرداول</v>
      </c>
      <c r="E43" s="429">
        <f>payesh!AR5</f>
        <v>0</v>
      </c>
      <c r="F43" s="429">
        <f>payesh!AR6</f>
        <v>0</v>
      </c>
      <c r="G43" s="429">
        <f>payesh!AR10</f>
        <v>0</v>
      </c>
      <c r="H43" s="429">
        <f>payesh!AR13</f>
        <v>0</v>
      </c>
      <c r="I43" s="430">
        <f>payesh!AR14</f>
        <v>0</v>
      </c>
      <c r="J43" s="429">
        <f>payesh!AR9</f>
        <v>0</v>
      </c>
      <c r="K43" s="429">
        <f>payesh!AR18</f>
        <v>0</v>
      </c>
      <c r="L43" s="429">
        <f>payesh!AR8</f>
        <v>0</v>
      </c>
      <c r="M43" s="429">
        <f>payesh!AR46</f>
        <v>0</v>
      </c>
      <c r="N43" s="430">
        <f>payesh!AR17</f>
        <v>0</v>
      </c>
      <c r="O43" s="429">
        <f>payesh!AR16</f>
        <v>0</v>
      </c>
      <c r="P43" s="429">
        <f>payesh!AR19</f>
        <v>0</v>
      </c>
      <c r="Q43" s="429">
        <f>payesh!AR20</f>
        <v>0</v>
      </c>
      <c r="R43" s="429">
        <f>payesh!AR21</f>
        <v>0</v>
      </c>
      <c r="S43" s="429">
        <f>payesh!$AR$55</f>
        <v>0</v>
      </c>
      <c r="T43" s="445">
        <f>payesh!AR64</f>
        <v>0</v>
      </c>
      <c r="U43" s="429">
        <f>payesh!$AR$56</f>
        <v>0</v>
      </c>
      <c r="V43" s="429">
        <f>payesh!AR65</f>
        <v>0</v>
      </c>
      <c r="W43" s="429">
        <f>payesh!AR78</f>
        <v>0</v>
      </c>
      <c r="X43" s="429">
        <f>payesh!AR79</f>
        <v>0</v>
      </c>
      <c r="Y43" s="429">
        <f>payesh!$AR$83</f>
        <v>0</v>
      </c>
      <c r="Z43" s="429">
        <f>payesh!$AR$84</f>
        <v>0</v>
      </c>
      <c r="AA43" s="429">
        <f>payesh!AR86</f>
        <v>0</v>
      </c>
      <c r="AB43" s="429">
        <f>payesh!AR153</f>
        <v>0</v>
      </c>
      <c r="AC43" s="429">
        <f>payesh!AR155</f>
        <v>0</v>
      </c>
      <c r="AD43" s="429">
        <f>payesh!AR157</f>
        <v>0</v>
      </c>
      <c r="AE43" s="429">
        <f>payesh!AR159</f>
        <v>0</v>
      </c>
      <c r="AF43" s="429">
        <f>payesh!AR161</f>
        <v>0</v>
      </c>
      <c r="AG43" s="429">
        <f>payesh!AR163</f>
        <v>0</v>
      </c>
      <c r="AH43" s="429">
        <f>payesh!AR165</f>
        <v>0</v>
      </c>
      <c r="AI43" s="429">
        <f>payesh!AR167</f>
        <v>0</v>
      </c>
      <c r="AJ43" s="429">
        <f>payesh!AR169</f>
        <v>0</v>
      </c>
      <c r="AK43" s="432">
        <f>payesh!AR171</f>
        <v>0</v>
      </c>
    </row>
    <row r="44" spans="2:37" ht="18.75" thickBot="1" x14ac:dyDescent="0.3">
      <c r="B44" s="433">
        <f>payesh!AS7</f>
        <v>41</v>
      </c>
      <c r="C44" s="421" t="str">
        <f>payesh!AS3</f>
        <v>ایلام</v>
      </c>
      <c r="D44" s="421" t="str">
        <f>payesh!AS4</f>
        <v>چرداول</v>
      </c>
      <c r="E44" s="421">
        <f>payesh!AS5</f>
        <v>0</v>
      </c>
      <c r="F44" s="421">
        <f>payesh!AS6</f>
        <v>0</v>
      </c>
      <c r="G44" s="421">
        <f>payesh!AS10</f>
        <v>0</v>
      </c>
      <c r="H44" s="421">
        <f>payesh!AS13</f>
        <v>0</v>
      </c>
      <c r="I44" s="422">
        <f>payesh!AS14</f>
        <v>0</v>
      </c>
      <c r="J44" s="421">
        <f>payesh!AS9</f>
        <v>0</v>
      </c>
      <c r="K44" s="421">
        <f>payesh!AS18</f>
        <v>0</v>
      </c>
      <c r="L44" s="421">
        <f>payesh!AS8</f>
        <v>0</v>
      </c>
      <c r="M44" s="421">
        <f>payesh!AS46</f>
        <v>0</v>
      </c>
      <c r="N44" s="422">
        <f>payesh!AS17</f>
        <v>0</v>
      </c>
      <c r="O44" s="421">
        <f>payesh!AS16</f>
        <v>0</v>
      </c>
      <c r="P44" s="421">
        <f>payesh!AS19</f>
        <v>0</v>
      </c>
      <c r="Q44" s="421">
        <f>payesh!AS20</f>
        <v>0</v>
      </c>
      <c r="R44" s="421">
        <f>payesh!AS21</f>
        <v>0</v>
      </c>
      <c r="S44" s="421">
        <f>payesh!$AS$55</f>
        <v>0</v>
      </c>
      <c r="T44" s="444">
        <f>payesh!AS64</f>
        <v>0</v>
      </c>
      <c r="U44" s="421">
        <f>payesh!$AS$56</f>
        <v>0</v>
      </c>
      <c r="V44" s="421">
        <f>payesh!AS65</f>
        <v>0</v>
      </c>
      <c r="W44" s="421">
        <f>payesh!AS78</f>
        <v>0</v>
      </c>
      <c r="X44" s="421">
        <f>payesh!AS79</f>
        <v>0</v>
      </c>
      <c r="Y44" s="421">
        <f>payesh!$AS$83</f>
        <v>0</v>
      </c>
      <c r="Z44" s="421">
        <f>payesh!$AS$84</f>
        <v>0</v>
      </c>
      <c r="AA44" s="421">
        <f>payesh!AS86</f>
        <v>0</v>
      </c>
      <c r="AB44" s="421">
        <f>payesh!AS153</f>
        <v>0</v>
      </c>
      <c r="AC44" s="421">
        <f>payesh!AS155</f>
        <v>0</v>
      </c>
      <c r="AD44" s="421">
        <f>payesh!AS157</f>
        <v>0</v>
      </c>
      <c r="AE44" s="421">
        <f>payesh!AS159</f>
        <v>0</v>
      </c>
      <c r="AF44" s="421">
        <f>payesh!AS161</f>
        <v>0</v>
      </c>
      <c r="AG44" s="421">
        <f>payesh!AS163</f>
        <v>0</v>
      </c>
      <c r="AH44" s="421">
        <f>payesh!AS165</f>
        <v>0</v>
      </c>
      <c r="AI44" s="421">
        <f>payesh!AS167</f>
        <v>0</v>
      </c>
      <c r="AJ44" s="421">
        <f>payesh!AS169</f>
        <v>0</v>
      </c>
      <c r="AK44" s="424">
        <f>payesh!AS171</f>
        <v>0</v>
      </c>
    </row>
    <row r="45" spans="2:37" ht="18.75" thickBot="1" x14ac:dyDescent="0.3">
      <c r="B45" s="426">
        <f>payesh!AT7</f>
        <v>42</v>
      </c>
      <c r="C45" s="429" t="str">
        <f>payesh!AT3</f>
        <v>ایلام</v>
      </c>
      <c r="D45" s="429" t="str">
        <f>payesh!AT4</f>
        <v>چرداول</v>
      </c>
      <c r="E45" s="429">
        <f>payesh!AT5</f>
        <v>0</v>
      </c>
      <c r="F45" s="429">
        <f>payesh!AT6</f>
        <v>0</v>
      </c>
      <c r="G45" s="429">
        <f>payesh!AT10</f>
        <v>0</v>
      </c>
      <c r="H45" s="429">
        <f>payesh!AT13</f>
        <v>0</v>
      </c>
      <c r="I45" s="430">
        <f>payesh!AT14</f>
        <v>0</v>
      </c>
      <c r="J45" s="429">
        <f>payesh!AT9</f>
        <v>0</v>
      </c>
      <c r="K45" s="429">
        <f>payesh!AT18</f>
        <v>0</v>
      </c>
      <c r="L45" s="429">
        <f>payesh!AT8</f>
        <v>0</v>
      </c>
      <c r="M45" s="429">
        <f>payesh!AT46</f>
        <v>0</v>
      </c>
      <c r="N45" s="430">
        <f>payesh!AT17</f>
        <v>0</v>
      </c>
      <c r="O45" s="429">
        <f>payesh!AT16</f>
        <v>0</v>
      </c>
      <c r="P45" s="429">
        <f>payesh!AT19</f>
        <v>0</v>
      </c>
      <c r="Q45" s="429">
        <f>payesh!AT20</f>
        <v>0</v>
      </c>
      <c r="R45" s="429">
        <f>payesh!AT21</f>
        <v>0</v>
      </c>
      <c r="S45" s="429">
        <f>payesh!$AT$55</f>
        <v>0</v>
      </c>
      <c r="T45" s="445">
        <f>payesh!AT64</f>
        <v>0</v>
      </c>
      <c r="U45" s="429">
        <f>payesh!$AT$56</f>
        <v>0</v>
      </c>
      <c r="V45" s="429">
        <f>payesh!AT65</f>
        <v>0</v>
      </c>
      <c r="W45" s="429">
        <f>payesh!AT78</f>
        <v>0</v>
      </c>
      <c r="X45" s="429">
        <f>payesh!AT79</f>
        <v>0</v>
      </c>
      <c r="Y45" s="429">
        <f>payesh!$AT$83</f>
        <v>0</v>
      </c>
      <c r="Z45" s="429">
        <f>payesh!$AT$84</f>
        <v>0</v>
      </c>
      <c r="AA45" s="429">
        <f>payesh!AT86</f>
        <v>0</v>
      </c>
      <c r="AB45" s="429">
        <f>payesh!AT153</f>
        <v>0</v>
      </c>
      <c r="AC45" s="429">
        <f>payesh!AT155</f>
        <v>0</v>
      </c>
      <c r="AD45" s="429">
        <f>payesh!AT157</f>
        <v>0</v>
      </c>
      <c r="AE45" s="429">
        <f>payesh!AT159</f>
        <v>0</v>
      </c>
      <c r="AF45" s="429">
        <f>payesh!AT161</f>
        <v>0</v>
      </c>
      <c r="AG45" s="429">
        <f>payesh!AT163</f>
        <v>0</v>
      </c>
      <c r="AH45" s="429">
        <f>payesh!AT165</f>
        <v>0</v>
      </c>
      <c r="AI45" s="429">
        <f>payesh!AT167</f>
        <v>0</v>
      </c>
      <c r="AJ45" s="429">
        <f>payesh!AT169</f>
        <v>0</v>
      </c>
      <c r="AK45" s="432">
        <f>payesh!AT171</f>
        <v>0</v>
      </c>
    </row>
    <row r="46" spans="2:37" ht="18.75" thickBot="1" x14ac:dyDescent="0.3">
      <c r="B46" s="433">
        <f>payesh!AU7</f>
        <v>43</v>
      </c>
      <c r="C46" s="421" t="str">
        <f>payesh!AU3</f>
        <v>ایلام</v>
      </c>
      <c r="D46" s="421" t="str">
        <f>payesh!AU4</f>
        <v>چرداول</v>
      </c>
      <c r="E46" s="421">
        <f>payesh!AU5</f>
        <v>0</v>
      </c>
      <c r="F46" s="421">
        <f>payesh!AU6</f>
        <v>0</v>
      </c>
      <c r="G46" s="421">
        <f>payesh!AU10</f>
        <v>0</v>
      </c>
      <c r="H46" s="421">
        <f>payesh!AU13</f>
        <v>0</v>
      </c>
      <c r="I46" s="422">
        <f>payesh!AU14</f>
        <v>0</v>
      </c>
      <c r="J46" s="421">
        <f>payesh!AU9</f>
        <v>0</v>
      </c>
      <c r="K46" s="421">
        <f>payesh!AU18</f>
        <v>0</v>
      </c>
      <c r="L46" s="421">
        <f>payesh!AU8</f>
        <v>0</v>
      </c>
      <c r="M46" s="421">
        <f>payesh!AU46</f>
        <v>0</v>
      </c>
      <c r="N46" s="422">
        <f>payesh!AU17</f>
        <v>0</v>
      </c>
      <c r="O46" s="421">
        <f>payesh!AU16</f>
        <v>0</v>
      </c>
      <c r="P46" s="421">
        <f>payesh!AU19</f>
        <v>0</v>
      </c>
      <c r="Q46" s="421">
        <f>payesh!AU20</f>
        <v>0</v>
      </c>
      <c r="R46" s="421">
        <f>payesh!AU21</f>
        <v>0</v>
      </c>
      <c r="S46" s="421">
        <f>payesh!$AU$55</f>
        <v>0</v>
      </c>
      <c r="T46" s="444">
        <f>payesh!AU64</f>
        <v>0</v>
      </c>
      <c r="U46" s="421">
        <f>payesh!$AU$56</f>
        <v>0</v>
      </c>
      <c r="V46" s="421">
        <f>payesh!AU65</f>
        <v>0</v>
      </c>
      <c r="W46" s="421">
        <f>payesh!AU78</f>
        <v>0</v>
      </c>
      <c r="X46" s="421">
        <f>payesh!AU79</f>
        <v>0</v>
      </c>
      <c r="Y46" s="421">
        <f>payesh!$AU$83</f>
        <v>0</v>
      </c>
      <c r="Z46" s="421">
        <f>payesh!$AU$84</f>
        <v>0</v>
      </c>
      <c r="AA46" s="421">
        <f>payesh!AU86</f>
        <v>0</v>
      </c>
      <c r="AB46" s="421">
        <f>payesh!AU153</f>
        <v>0</v>
      </c>
      <c r="AC46" s="421">
        <f>payesh!AU155</f>
        <v>0</v>
      </c>
      <c r="AD46" s="421">
        <f>payesh!AU157</f>
        <v>0</v>
      </c>
      <c r="AE46" s="421">
        <f>payesh!AU159</f>
        <v>0</v>
      </c>
      <c r="AF46" s="421">
        <f>payesh!AU161</f>
        <v>0</v>
      </c>
      <c r="AG46" s="421">
        <f>payesh!AU163</f>
        <v>0</v>
      </c>
      <c r="AH46" s="421">
        <f>payesh!AU165</f>
        <v>0</v>
      </c>
      <c r="AI46" s="421">
        <f>payesh!AU167</f>
        <v>0</v>
      </c>
      <c r="AJ46" s="421">
        <f>payesh!AU169</f>
        <v>0</v>
      </c>
      <c r="AK46" s="424">
        <f>payesh!AU171</f>
        <v>0</v>
      </c>
    </row>
    <row r="47" spans="2:37" ht="18.75" thickBot="1" x14ac:dyDescent="0.3">
      <c r="B47" s="426">
        <f>payesh!AV7</f>
        <v>44</v>
      </c>
      <c r="C47" s="429" t="str">
        <f>payesh!AV3</f>
        <v>ایلام</v>
      </c>
      <c r="D47" s="429" t="str">
        <f>payesh!AV4</f>
        <v>چرداول</v>
      </c>
      <c r="E47" s="429">
        <f>payesh!AV5</f>
        <v>0</v>
      </c>
      <c r="F47" s="429">
        <f>payesh!AV6</f>
        <v>0</v>
      </c>
      <c r="G47" s="429">
        <f>payesh!AV10</f>
        <v>0</v>
      </c>
      <c r="H47" s="429">
        <f>payesh!AV13</f>
        <v>0</v>
      </c>
      <c r="I47" s="430">
        <f>payesh!AV14</f>
        <v>0</v>
      </c>
      <c r="J47" s="429">
        <f>payesh!AV9</f>
        <v>0</v>
      </c>
      <c r="K47" s="429">
        <f>payesh!AV18</f>
        <v>0</v>
      </c>
      <c r="L47" s="429">
        <f>payesh!AV8</f>
        <v>0</v>
      </c>
      <c r="M47" s="429">
        <f>payesh!AV46</f>
        <v>0</v>
      </c>
      <c r="N47" s="430">
        <f>payesh!AV17</f>
        <v>0</v>
      </c>
      <c r="O47" s="429">
        <f>payesh!AV16</f>
        <v>0</v>
      </c>
      <c r="P47" s="429">
        <f>payesh!AV19</f>
        <v>0</v>
      </c>
      <c r="Q47" s="429">
        <f>payesh!AV20</f>
        <v>0</v>
      </c>
      <c r="R47" s="429">
        <f>payesh!AV21</f>
        <v>0</v>
      </c>
      <c r="S47" s="429">
        <f>payesh!$AV$55</f>
        <v>0</v>
      </c>
      <c r="T47" s="445">
        <f>payesh!AV64</f>
        <v>0</v>
      </c>
      <c r="U47" s="429">
        <f>payesh!$AV$56</f>
        <v>0</v>
      </c>
      <c r="V47" s="429">
        <f>payesh!AV65</f>
        <v>0</v>
      </c>
      <c r="W47" s="429">
        <f>payesh!AV78</f>
        <v>0</v>
      </c>
      <c r="X47" s="429">
        <f>payesh!AV79</f>
        <v>0</v>
      </c>
      <c r="Y47" s="429">
        <f>payesh!$AV$83</f>
        <v>0</v>
      </c>
      <c r="Z47" s="429">
        <f>payesh!$AV$84</f>
        <v>0</v>
      </c>
      <c r="AA47" s="429">
        <f>payesh!AV86</f>
        <v>0</v>
      </c>
      <c r="AB47" s="429">
        <f>payesh!AV153</f>
        <v>0</v>
      </c>
      <c r="AC47" s="429">
        <f>payesh!AV155</f>
        <v>0</v>
      </c>
      <c r="AD47" s="429">
        <f>payesh!AV157</f>
        <v>0</v>
      </c>
      <c r="AE47" s="429">
        <f>payesh!AV159</f>
        <v>0</v>
      </c>
      <c r="AF47" s="429">
        <f>payesh!AV161</f>
        <v>0</v>
      </c>
      <c r="AG47" s="429">
        <f>payesh!AV163</f>
        <v>0</v>
      </c>
      <c r="AH47" s="429">
        <f>payesh!AV165</f>
        <v>0</v>
      </c>
      <c r="AI47" s="429">
        <f>payesh!AV167</f>
        <v>0</v>
      </c>
      <c r="AJ47" s="429">
        <f>payesh!AV169</f>
        <v>0</v>
      </c>
      <c r="AK47" s="432">
        <f>payesh!AV171</f>
        <v>0</v>
      </c>
    </row>
    <row r="48" spans="2:37" ht="18.75" thickBot="1" x14ac:dyDescent="0.3">
      <c r="B48" s="433">
        <f>payesh!AW7</f>
        <v>45</v>
      </c>
      <c r="C48" s="421" t="str">
        <f>payesh!AW3</f>
        <v>ایلام</v>
      </c>
      <c r="D48" s="421" t="str">
        <f>payesh!AW4</f>
        <v>چرداول</v>
      </c>
      <c r="E48" s="421">
        <f>payesh!AW5</f>
        <v>0</v>
      </c>
      <c r="F48" s="421">
        <f>payesh!AW6</f>
        <v>0</v>
      </c>
      <c r="G48" s="421">
        <f>payesh!AW10</f>
        <v>0</v>
      </c>
      <c r="H48" s="421">
        <f>payesh!AW13</f>
        <v>0</v>
      </c>
      <c r="I48" s="422">
        <f>payesh!AW14</f>
        <v>0</v>
      </c>
      <c r="J48" s="421">
        <f>payesh!AW9</f>
        <v>0</v>
      </c>
      <c r="K48" s="421">
        <f>payesh!AW18</f>
        <v>0</v>
      </c>
      <c r="L48" s="421">
        <f>payesh!AW8</f>
        <v>0</v>
      </c>
      <c r="M48" s="421">
        <f>payesh!AW46</f>
        <v>0</v>
      </c>
      <c r="N48" s="422">
        <f>payesh!AW17</f>
        <v>0</v>
      </c>
      <c r="O48" s="421">
        <f>payesh!AW16</f>
        <v>0</v>
      </c>
      <c r="P48" s="421">
        <f>payesh!AW19</f>
        <v>0</v>
      </c>
      <c r="Q48" s="421">
        <f>payesh!AW20</f>
        <v>0</v>
      </c>
      <c r="R48" s="421">
        <f>payesh!AW21</f>
        <v>0</v>
      </c>
      <c r="S48" s="421">
        <f>payesh!$AW$55</f>
        <v>0</v>
      </c>
      <c r="T48" s="444">
        <f>payesh!AW64</f>
        <v>0</v>
      </c>
      <c r="U48" s="421">
        <f>payesh!$AW$56</f>
        <v>0</v>
      </c>
      <c r="V48" s="421">
        <f>payesh!AW65</f>
        <v>0</v>
      </c>
      <c r="W48" s="421">
        <f>payesh!AW78</f>
        <v>0</v>
      </c>
      <c r="X48" s="421">
        <f>payesh!AW79</f>
        <v>0</v>
      </c>
      <c r="Y48" s="421">
        <f>payesh!$AW$83</f>
        <v>0</v>
      </c>
      <c r="Z48" s="421">
        <f>payesh!$AW$84</f>
        <v>0</v>
      </c>
      <c r="AA48" s="421">
        <f>payesh!AW86</f>
        <v>0</v>
      </c>
      <c r="AB48" s="421">
        <f>payesh!AW153</f>
        <v>0</v>
      </c>
      <c r="AC48" s="421">
        <f>payesh!AW155</f>
        <v>0</v>
      </c>
      <c r="AD48" s="421">
        <f>payesh!AW157</f>
        <v>0</v>
      </c>
      <c r="AE48" s="421">
        <f>payesh!AW159</f>
        <v>0</v>
      </c>
      <c r="AF48" s="421">
        <f>payesh!AW161</f>
        <v>0</v>
      </c>
      <c r="AG48" s="421">
        <f>payesh!AW163</f>
        <v>0</v>
      </c>
      <c r="AH48" s="421">
        <f>payesh!AW165</f>
        <v>0</v>
      </c>
      <c r="AI48" s="421">
        <f>payesh!AW167</f>
        <v>0</v>
      </c>
      <c r="AJ48" s="421">
        <f>payesh!AW169</f>
        <v>0</v>
      </c>
      <c r="AK48" s="424">
        <f>payesh!AW171</f>
        <v>0</v>
      </c>
    </row>
    <row r="49" spans="2:37" ht="18.75" thickBot="1" x14ac:dyDescent="0.3">
      <c r="B49" s="426">
        <f>payesh!AX7</f>
        <v>46</v>
      </c>
      <c r="C49" s="429" t="str">
        <f>payesh!AX3</f>
        <v>ایلام</v>
      </c>
      <c r="D49" s="429" t="str">
        <f>payesh!AX4</f>
        <v>چرداول</v>
      </c>
      <c r="E49" s="429">
        <f>payesh!AX5</f>
        <v>0</v>
      </c>
      <c r="F49" s="429">
        <f>payesh!AX6</f>
        <v>0</v>
      </c>
      <c r="G49" s="429">
        <f>payesh!AX10</f>
        <v>0</v>
      </c>
      <c r="H49" s="429">
        <f>payesh!AX13</f>
        <v>0</v>
      </c>
      <c r="I49" s="430">
        <f>payesh!AX14</f>
        <v>0</v>
      </c>
      <c r="J49" s="429">
        <f>payesh!AX9</f>
        <v>0</v>
      </c>
      <c r="K49" s="429">
        <f>payesh!AX18</f>
        <v>0</v>
      </c>
      <c r="L49" s="429">
        <f>payesh!AX8</f>
        <v>0</v>
      </c>
      <c r="M49" s="429">
        <f>payesh!AX46</f>
        <v>0</v>
      </c>
      <c r="N49" s="430">
        <f>payesh!AX17</f>
        <v>0</v>
      </c>
      <c r="O49" s="429">
        <f>payesh!AX16</f>
        <v>0</v>
      </c>
      <c r="P49" s="429">
        <f>payesh!AX19</f>
        <v>0</v>
      </c>
      <c r="Q49" s="429">
        <f>payesh!AX20</f>
        <v>0</v>
      </c>
      <c r="R49" s="429">
        <f>payesh!AX21</f>
        <v>0</v>
      </c>
      <c r="S49" s="429">
        <f>payesh!$AX$55</f>
        <v>0</v>
      </c>
      <c r="T49" s="445">
        <f>payesh!AX64</f>
        <v>0</v>
      </c>
      <c r="U49" s="429">
        <f>payesh!$AX$56</f>
        <v>0</v>
      </c>
      <c r="V49" s="429">
        <f>payesh!AX65</f>
        <v>0</v>
      </c>
      <c r="W49" s="429">
        <f>payesh!AX78</f>
        <v>0</v>
      </c>
      <c r="X49" s="429">
        <f>payesh!AX79</f>
        <v>0</v>
      </c>
      <c r="Y49" s="429">
        <f>payesh!$AX$83</f>
        <v>0</v>
      </c>
      <c r="Z49" s="429">
        <f>payesh!$AX$84</f>
        <v>0</v>
      </c>
      <c r="AA49" s="429">
        <f>payesh!AX86</f>
        <v>0</v>
      </c>
      <c r="AB49" s="429">
        <f>payesh!AX153</f>
        <v>0</v>
      </c>
      <c r="AC49" s="429">
        <f>payesh!AX155</f>
        <v>0</v>
      </c>
      <c r="AD49" s="429">
        <f>payesh!AX157</f>
        <v>0</v>
      </c>
      <c r="AE49" s="429">
        <f>payesh!AX159</f>
        <v>0</v>
      </c>
      <c r="AF49" s="429">
        <f>payesh!AX161</f>
        <v>0</v>
      </c>
      <c r="AG49" s="429">
        <f>payesh!AX163</f>
        <v>0</v>
      </c>
      <c r="AH49" s="429">
        <f>payesh!AX165</f>
        <v>0</v>
      </c>
      <c r="AI49" s="429">
        <f>payesh!AX167</f>
        <v>0</v>
      </c>
      <c r="AJ49" s="429">
        <f>payesh!AX169</f>
        <v>0</v>
      </c>
      <c r="AK49" s="432">
        <f>payesh!AX171</f>
        <v>0</v>
      </c>
    </row>
    <row r="50" spans="2:37" ht="18.75" thickBot="1" x14ac:dyDescent="0.3">
      <c r="B50" s="433">
        <f>payesh!AY7</f>
        <v>47</v>
      </c>
      <c r="C50" s="421" t="str">
        <f>payesh!AY3</f>
        <v>ایلام</v>
      </c>
      <c r="D50" s="421" t="str">
        <f>payesh!AY4</f>
        <v>چرداول</v>
      </c>
      <c r="E50" s="421">
        <f>payesh!AY5</f>
        <v>0</v>
      </c>
      <c r="F50" s="421">
        <f>payesh!AY6</f>
        <v>0</v>
      </c>
      <c r="G50" s="421">
        <f>payesh!AY10</f>
        <v>0</v>
      </c>
      <c r="H50" s="421">
        <f>payesh!AY13</f>
        <v>0</v>
      </c>
      <c r="I50" s="422">
        <f>payesh!AY14</f>
        <v>0</v>
      </c>
      <c r="J50" s="421">
        <f>payesh!AY9</f>
        <v>0</v>
      </c>
      <c r="K50" s="421">
        <f>payesh!AY18</f>
        <v>0</v>
      </c>
      <c r="L50" s="421">
        <f>payesh!AY8</f>
        <v>0</v>
      </c>
      <c r="M50" s="421">
        <f>payesh!AY46</f>
        <v>0</v>
      </c>
      <c r="N50" s="422">
        <f>payesh!AY17</f>
        <v>0</v>
      </c>
      <c r="O50" s="421">
        <f>payesh!AY16</f>
        <v>0</v>
      </c>
      <c r="P50" s="421">
        <f>payesh!AY19</f>
        <v>0</v>
      </c>
      <c r="Q50" s="421">
        <f>payesh!AY20</f>
        <v>0</v>
      </c>
      <c r="R50" s="421">
        <f>payesh!AY21</f>
        <v>0</v>
      </c>
      <c r="S50" s="421">
        <f>payesh!$AY$55</f>
        <v>0</v>
      </c>
      <c r="T50" s="444">
        <f>payesh!AY64</f>
        <v>0</v>
      </c>
      <c r="U50" s="421">
        <f>payesh!$AY$56</f>
        <v>0</v>
      </c>
      <c r="V50" s="421">
        <f>payesh!AY65</f>
        <v>0</v>
      </c>
      <c r="W50" s="421">
        <f>payesh!AY78</f>
        <v>0</v>
      </c>
      <c r="X50" s="421">
        <f>payesh!AY79</f>
        <v>0</v>
      </c>
      <c r="Y50" s="421">
        <f>payesh!$AY$83</f>
        <v>0</v>
      </c>
      <c r="Z50" s="421">
        <f>payesh!$AY$84</f>
        <v>0</v>
      </c>
      <c r="AA50" s="421">
        <f>payesh!AY86</f>
        <v>0</v>
      </c>
      <c r="AB50" s="421">
        <f>payesh!AY153</f>
        <v>0</v>
      </c>
      <c r="AC50" s="421">
        <f>payesh!AY155</f>
        <v>0</v>
      </c>
      <c r="AD50" s="421">
        <f>payesh!AY157</f>
        <v>0</v>
      </c>
      <c r="AE50" s="421">
        <f>payesh!AY159</f>
        <v>0</v>
      </c>
      <c r="AF50" s="421">
        <f>payesh!AY161</f>
        <v>0</v>
      </c>
      <c r="AG50" s="421">
        <f>payesh!AY163</f>
        <v>0</v>
      </c>
      <c r="AH50" s="421">
        <f>payesh!AY165</f>
        <v>0</v>
      </c>
      <c r="AI50" s="421">
        <f>payesh!AY167</f>
        <v>0</v>
      </c>
      <c r="AJ50" s="421">
        <f>payesh!AY169</f>
        <v>0</v>
      </c>
      <c r="AK50" s="424">
        <f>payesh!AY171</f>
        <v>0</v>
      </c>
    </row>
    <row r="51" spans="2:37" ht="18.75" thickBot="1" x14ac:dyDescent="0.3">
      <c r="B51" s="426">
        <f>payesh!AZ7</f>
        <v>48</v>
      </c>
      <c r="C51" s="429" t="str">
        <f>payesh!AZ3</f>
        <v>ایلام</v>
      </c>
      <c r="D51" s="429" t="str">
        <f>payesh!AZ4</f>
        <v>چرداول</v>
      </c>
      <c r="E51" s="429">
        <f>payesh!AZ5</f>
        <v>0</v>
      </c>
      <c r="F51" s="429">
        <f>payesh!AZ6</f>
        <v>0</v>
      </c>
      <c r="G51" s="429">
        <f>payesh!AZ10</f>
        <v>0</v>
      </c>
      <c r="H51" s="429">
        <f>payesh!AZ13</f>
        <v>0</v>
      </c>
      <c r="I51" s="430">
        <f>payesh!AZ14</f>
        <v>0</v>
      </c>
      <c r="J51" s="429">
        <f>payesh!AZ9</f>
        <v>0</v>
      </c>
      <c r="K51" s="429">
        <f>payesh!AZ18</f>
        <v>0</v>
      </c>
      <c r="L51" s="429">
        <f>payesh!AZ8</f>
        <v>0</v>
      </c>
      <c r="M51" s="429">
        <f>payesh!AZ46</f>
        <v>0</v>
      </c>
      <c r="N51" s="430">
        <f>payesh!AZ17</f>
        <v>0</v>
      </c>
      <c r="O51" s="429">
        <f>payesh!AZ16</f>
        <v>0</v>
      </c>
      <c r="P51" s="429">
        <f>payesh!AZ19</f>
        <v>0</v>
      </c>
      <c r="Q51" s="429">
        <f>payesh!AZ20</f>
        <v>0</v>
      </c>
      <c r="R51" s="429">
        <f>payesh!AZ21</f>
        <v>0</v>
      </c>
      <c r="S51" s="429">
        <f>payesh!$AZ$55</f>
        <v>0</v>
      </c>
      <c r="T51" s="445">
        <f>payesh!AZ64</f>
        <v>0</v>
      </c>
      <c r="U51" s="429">
        <f>payesh!$AZ$56</f>
        <v>0</v>
      </c>
      <c r="V51" s="429">
        <f>payesh!AZ65</f>
        <v>0</v>
      </c>
      <c r="W51" s="429">
        <f>payesh!AZ78</f>
        <v>0</v>
      </c>
      <c r="X51" s="429">
        <f>payesh!AZ79</f>
        <v>0</v>
      </c>
      <c r="Y51" s="429">
        <f>payesh!$AZ$83</f>
        <v>0</v>
      </c>
      <c r="Z51" s="429">
        <f>payesh!$AZ$84</f>
        <v>0</v>
      </c>
      <c r="AA51" s="429">
        <f>payesh!AZ86</f>
        <v>0</v>
      </c>
      <c r="AB51" s="429">
        <f>payesh!AZ153</f>
        <v>0</v>
      </c>
      <c r="AC51" s="429">
        <f>payesh!AZ155</f>
        <v>0</v>
      </c>
      <c r="AD51" s="429">
        <f>payesh!AZ157</f>
        <v>0</v>
      </c>
      <c r="AE51" s="429">
        <f>payesh!AZ159</f>
        <v>0</v>
      </c>
      <c r="AF51" s="429">
        <f>payesh!AZ161</f>
        <v>0</v>
      </c>
      <c r="AG51" s="429">
        <f>payesh!AZ163</f>
        <v>0</v>
      </c>
      <c r="AH51" s="429">
        <f>payesh!AZ165</f>
        <v>0</v>
      </c>
      <c r="AI51" s="429">
        <f>payesh!AZ167</f>
        <v>0</v>
      </c>
      <c r="AJ51" s="429">
        <f>payesh!AZ169</f>
        <v>0</v>
      </c>
      <c r="AK51" s="432">
        <f>payesh!AZ171</f>
        <v>0</v>
      </c>
    </row>
    <row r="52" spans="2:37" ht="18.75" thickBot="1" x14ac:dyDescent="0.3">
      <c r="B52" s="433">
        <f>payesh!BA7</f>
        <v>49</v>
      </c>
      <c r="C52" s="421" t="str">
        <f>payesh!BA3</f>
        <v>ایلام</v>
      </c>
      <c r="D52" s="421" t="str">
        <f>payesh!BA4</f>
        <v>چرداول</v>
      </c>
      <c r="E52" s="421">
        <f>payesh!BA5</f>
        <v>0</v>
      </c>
      <c r="F52" s="421">
        <f>payesh!BA6</f>
        <v>0</v>
      </c>
      <c r="G52" s="421">
        <f>payesh!BA10</f>
        <v>0</v>
      </c>
      <c r="H52" s="421">
        <f>payesh!BA13</f>
        <v>0</v>
      </c>
      <c r="I52" s="422">
        <f>payesh!BA14</f>
        <v>0</v>
      </c>
      <c r="J52" s="421">
        <f>payesh!BA9</f>
        <v>0</v>
      </c>
      <c r="K52" s="421">
        <f>payesh!BA18</f>
        <v>0</v>
      </c>
      <c r="L52" s="421">
        <f>payesh!BA8</f>
        <v>0</v>
      </c>
      <c r="M52" s="421">
        <f>payesh!BA46</f>
        <v>0</v>
      </c>
      <c r="N52" s="422">
        <f>payesh!BA17</f>
        <v>0</v>
      </c>
      <c r="O52" s="421">
        <f>payesh!BA16</f>
        <v>0</v>
      </c>
      <c r="P52" s="421">
        <f>payesh!BA19</f>
        <v>0</v>
      </c>
      <c r="Q52" s="421">
        <f>payesh!BA20</f>
        <v>0</v>
      </c>
      <c r="R52" s="421">
        <f>payesh!BA21</f>
        <v>0</v>
      </c>
      <c r="S52" s="421">
        <f>payesh!$BA$55</f>
        <v>0</v>
      </c>
      <c r="T52" s="444">
        <f>payesh!BA64</f>
        <v>0</v>
      </c>
      <c r="U52" s="421">
        <f>payesh!$BA$56</f>
        <v>0</v>
      </c>
      <c r="V52" s="421">
        <f>payesh!BA65</f>
        <v>0</v>
      </c>
      <c r="W52" s="421">
        <f>payesh!BA78</f>
        <v>0</v>
      </c>
      <c r="X52" s="421">
        <f>payesh!BA79</f>
        <v>0</v>
      </c>
      <c r="Y52" s="421">
        <f>payesh!$BA$83</f>
        <v>0</v>
      </c>
      <c r="Z52" s="421">
        <f>payesh!$BA$84</f>
        <v>0</v>
      </c>
      <c r="AA52" s="421">
        <f>payesh!BA86</f>
        <v>0</v>
      </c>
      <c r="AB52" s="421">
        <f>payesh!BA153</f>
        <v>0</v>
      </c>
      <c r="AC52" s="421">
        <f>payesh!BA155</f>
        <v>0</v>
      </c>
      <c r="AD52" s="421">
        <f>payesh!BA157</f>
        <v>0</v>
      </c>
      <c r="AE52" s="421">
        <f>payesh!BA159</f>
        <v>0</v>
      </c>
      <c r="AF52" s="421">
        <f>payesh!BA161</f>
        <v>0</v>
      </c>
      <c r="AG52" s="421">
        <f>payesh!BA163</f>
        <v>0</v>
      </c>
      <c r="AH52" s="421">
        <f>payesh!BA165</f>
        <v>0</v>
      </c>
      <c r="AI52" s="421">
        <f>payesh!BA167</f>
        <v>0</v>
      </c>
      <c r="AJ52" s="421">
        <f>payesh!BA169</f>
        <v>0</v>
      </c>
      <c r="AK52" s="424">
        <f>payesh!BA171</f>
        <v>0</v>
      </c>
    </row>
    <row r="53" spans="2:37" ht="18.75" thickBot="1" x14ac:dyDescent="0.3">
      <c r="B53" s="426">
        <f>payesh!BB7</f>
        <v>50</v>
      </c>
      <c r="C53" s="429" t="str">
        <f>payesh!BB3</f>
        <v>ایلام</v>
      </c>
      <c r="D53" s="429" t="str">
        <f>payesh!BB4</f>
        <v>چرداول</v>
      </c>
      <c r="E53" s="429">
        <f>payesh!BB5</f>
        <v>0</v>
      </c>
      <c r="F53" s="429">
        <f>payesh!BB6</f>
        <v>0</v>
      </c>
      <c r="G53" s="429">
        <f>payesh!BB10</f>
        <v>0</v>
      </c>
      <c r="H53" s="429">
        <f>payesh!BB13</f>
        <v>0</v>
      </c>
      <c r="I53" s="430">
        <f>payesh!BB14</f>
        <v>0</v>
      </c>
      <c r="J53" s="429">
        <f>payesh!BB9</f>
        <v>0</v>
      </c>
      <c r="K53" s="429">
        <f>payesh!BB18</f>
        <v>0</v>
      </c>
      <c r="L53" s="429">
        <f>payesh!BB8</f>
        <v>0</v>
      </c>
      <c r="M53" s="429">
        <f>payesh!BB46</f>
        <v>0</v>
      </c>
      <c r="N53" s="430">
        <f>payesh!BB17</f>
        <v>0</v>
      </c>
      <c r="O53" s="429">
        <f>payesh!BB16</f>
        <v>0</v>
      </c>
      <c r="P53" s="429">
        <f>payesh!BB19</f>
        <v>0</v>
      </c>
      <c r="Q53" s="429">
        <f>payesh!BB20</f>
        <v>0</v>
      </c>
      <c r="R53" s="429">
        <f>payesh!BB21</f>
        <v>0</v>
      </c>
      <c r="S53" s="429">
        <f>payesh!$BB$55</f>
        <v>0</v>
      </c>
      <c r="T53" s="445">
        <f>payesh!BB64</f>
        <v>0</v>
      </c>
      <c r="U53" s="429">
        <f>payesh!$BB$56</f>
        <v>0</v>
      </c>
      <c r="V53" s="429">
        <f>payesh!BB65</f>
        <v>0</v>
      </c>
      <c r="W53" s="429">
        <f>payesh!BB78</f>
        <v>0</v>
      </c>
      <c r="X53" s="429">
        <f>payesh!BB79</f>
        <v>0</v>
      </c>
      <c r="Y53" s="429">
        <f>payesh!$BB$83</f>
        <v>0</v>
      </c>
      <c r="Z53" s="429">
        <f>payesh!$BB$84</f>
        <v>0</v>
      </c>
      <c r="AA53" s="429">
        <f>payesh!BB86</f>
        <v>0</v>
      </c>
      <c r="AB53" s="429">
        <f>payesh!BB153</f>
        <v>0</v>
      </c>
      <c r="AC53" s="429">
        <f>payesh!BB155</f>
        <v>0</v>
      </c>
      <c r="AD53" s="429">
        <f>payesh!BB157</f>
        <v>0</v>
      </c>
      <c r="AE53" s="429">
        <f>payesh!BB159</f>
        <v>0</v>
      </c>
      <c r="AF53" s="429">
        <f>payesh!BB161</f>
        <v>0</v>
      </c>
      <c r="AG53" s="429">
        <f>payesh!BB163</f>
        <v>0</v>
      </c>
      <c r="AH53" s="429">
        <f>payesh!BB165</f>
        <v>0</v>
      </c>
      <c r="AI53" s="429">
        <f>payesh!BB167</f>
        <v>0</v>
      </c>
      <c r="AJ53" s="429">
        <f>payesh!BB169</f>
        <v>0</v>
      </c>
      <c r="AK53" s="432">
        <f>payesh!BB171</f>
        <v>0</v>
      </c>
    </row>
    <row r="54" spans="2:37" ht="18.75" thickBot="1" x14ac:dyDescent="0.3">
      <c r="B54" s="433">
        <f>payesh!BC7</f>
        <v>51</v>
      </c>
      <c r="C54" s="421" t="str">
        <f>payesh!BC3</f>
        <v>ایلام</v>
      </c>
      <c r="D54" s="421" t="str">
        <f>payesh!BC4</f>
        <v>چرداول</v>
      </c>
      <c r="E54" s="421">
        <f>payesh!BC5</f>
        <v>0</v>
      </c>
      <c r="F54" s="421">
        <f>payesh!BC6</f>
        <v>0</v>
      </c>
      <c r="G54" s="421">
        <f>payesh!BC10</f>
        <v>0</v>
      </c>
      <c r="H54" s="421">
        <f>payesh!BC13</f>
        <v>0</v>
      </c>
      <c r="I54" s="422">
        <f>payesh!BC14</f>
        <v>0</v>
      </c>
      <c r="J54" s="421">
        <f>payesh!BC9</f>
        <v>0</v>
      </c>
      <c r="K54" s="421">
        <f>payesh!BC18</f>
        <v>0</v>
      </c>
      <c r="L54" s="421">
        <f>payesh!BC8</f>
        <v>0</v>
      </c>
      <c r="M54" s="421">
        <f>payesh!BC46</f>
        <v>0</v>
      </c>
      <c r="N54" s="422">
        <f>payesh!BC17</f>
        <v>0</v>
      </c>
      <c r="O54" s="421">
        <f>payesh!BC16</f>
        <v>0</v>
      </c>
      <c r="P54" s="421">
        <f>payesh!BC19</f>
        <v>0</v>
      </c>
      <c r="Q54" s="421">
        <f>payesh!BC20</f>
        <v>0</v>
      </c>
      <c r="R54" s="421">
        <f>payesh!BC21</f>
        <v>0</v>
      </c>
      <c r="S54" s="421">
        <f>payesh!$BC$55</f>
        <v>0</v>
      </c>
      <c r="T54" s="444">
        <f>payesh!BC64</f>
        <v>0</v>
      </c>
      <c r="U54" s="421">
        <f>payesh!$BC$56</f>
        <v>0</v>
      </c>
      <c r="V54" s="421">
        <f>payesh!BC65</f>
        <v>0</v>
      </c>
      <c r="W54" s="421">
        <f>payesh!BC78</f>
        <v>0</v>
      </c>
      <c r="X54" s="421">
        <f>payesh!BC79</f>
        <v>0</v>
      </c>
      <c r="Y54" s="421">
        <f>payesh!$BC$83</f>
        <v>0</v>
      </c>
      <c r="Z54" s="421">
        <f>payesh!$BC$84</f>
        <v>0</v>
      </c>
      <c r="AA54" s="421">
        <f>payesh!BC86</f>
        <v>0</v>
      </c>
      <c r="AB54" s="421">
        <f>payesh!BC153</f>
        <v>0</v>
      </c>
      <c r="AC54" s="421">
        <f>payesh!BC155</f>
        <v>0</v>
      </c>
      <c r="AD54" s="421">
        <f>payesh!BC157</f>
        <v>0</v>
      </c>
      <c r="AE54" s="421">
        <f>payesh!BC159</f>
        <v>0</v>
      </c>
      <c r="AF54" s="421">
        <f>payesh!BC161</f>
        <v>0</v>
      </c>
      <c r="AG54" s="421">
        <f>payesh!BC163</f>
        <v>0</v>
      </c>
      <c r="AH54" s="421">
        <f>payesh!BC165</f>
        <v>0</v>
      </c>
      <c r="AI54" s="421">
        <f>payesh!BC167</f>
        <v>0</v>
      </c>
      <c r="AJ54" s="421">
        <f>payesh!BC169</f>
        <v>0</v>
      </c>
      <c r="AK54" s="424">
        <f>payesh!BC171</f>
        <v>0</v>
      </c>
    </row>
    <row r="55" spans="2:37" ht="18.75" thickBot="1" x14ac:dyDescent="0.3">
      <c r="B55" s="426">
        <f>payesh!BD7</f>
        <v>52</v>
      </c>
      <c r="C55" s="429" t="str">
        <f>payesh!BD3</f>
        <v>ایلام</v>
      </c>
      <c r="D55" s="429" t="str">
        <f>payesh!BD4</f>
        <v>چرداول</v>
      </c>
      <c r="E55" s="429">
        <f>payesh!BD5</f>
        <v>0</v>
      </c>
      <c r="F55" s="429">
        <f>payesh!BD6</f>
        <v>0</v>
      </c>
      <c r="G55" s="429">
        <f>payesh!BD10</f>
        <v>0</v>
      </c>
      <c r="H55" s="429">
        <f>payesh!BD13</f>
        <v>0</v>
      </c>
      <c r="I55" s="430">
        <f>payesh!BD14</f>
        <v>0</v>
      </c>
      <c r="J55" s="429">
        <f>payesh!BD9</f>
        <v>0</v>
      </c>
      <c r="K55" s="429">
        <f>payesh!BD18</f>
        <v>0</v>
      </c>
      <c r="L55" s="429">
        <f>payesh!BD8</f>
        <v>0</v>
      </c>
      <c r="M55" s="429">
        <f>payesh!BD46</f>
        <v>0</v>
      </c>
      <c r="N55" s="430">
        <f>payesh!BD17</f>
        <v>0</v>
      </c>
      <c r="O55" s="429">
        <f>payesh!BD16</f>
        <v>0</v>
      </c>
      <c r="P55" s="429">
        <f>payesh!BD19</f>
        <v>0</v>
      </c>
      <c r="Q55" s="429">
        <f>payesh!BD20</f>
        <v>0</v>
      </c>
      <c r="R55" s="429">
        <f>payesh!BD21</f>
        <v>0</v>
      </c>
      <c r="S55" s="429">
        <f>payesh!$BD$55</f>
        <v>0</v>
      </c>
      <c r="T55" s="445">
        <f>payesh!BD64</f>
        <v>0</v>
      </c>
      <c r="U55" s="429">
        <f>payesh!$BD$56</f>
        <v>0</v>
      </c>
      <c r="V55" s="429">
        <f>payesh!BD65</f>
        <v>0</v>
      </c>
      <c r="W55" s="429">
        <f>payesh!BD78</f>
        <v>0</v>
      </c>
      <c r="X55" s="429">
        <f>payesh!BD79</f>
        <v>0</v>
      </c>
      <c r="Y55" s="429">
        <f>payesh!$BD$83</f>
        <v>0</v>
      </c>
      <c r="Z55" s="429">
        <f>payesh!$BD$84</f>
        <v>0</v>
      </c>
      <c r="AA55" s="429">
        <f>payesh!BD86</f>
        <v>0</v>
      </c>
      <c r="AB55" s="429">
        <f>payesh!BD153</f>
        <v>0</v>
      </c>
      <c r="AC55" s="429">
        <f>payesh!BD155</f>
        <v>0</v>
      </c>
      <c r="AD55" s="429">
        <f>payesh!BD157</f>
        <v>0</v>
      </c>
      <c r="AE55" s="429">
        <f>payesh!BD159</f>
        <v>0</v>
      </c>
      <c r="AF55" s="429">
        <f>payesh!BD161</f>
        <v>0</v>
      </c>
      <c r="AG55" s="429">
        <f>payesh!BD163</f>
        <v>0</v>
      </c>
      <c r="AH55" s="429">
        <f>payesh!BD165</f>
        <v>0</v>
      </c>
      <c r="AI55" s="429">
        <f>payesh!BD167</f>
        <v>0</v>
      </c>
      <c r="AJ55" s="429">
        <f>payesh!BD169</f>
        <v>0</v>
      </c>
      <c r="AK55" s="432">
        <f>payesh!BD171</f>
        <v>0</v>
      </c>
    </row>
    <row r="56" spans="2:37" ht="18.75" thickBot="1" x14ac:dyDescent="0.3">
      <c r="B56" s="433">
        <f>payesh!BE7</f>
        <v>53</v>
      </c>
      <c r="C56" s="421">
        <f>payesh!BE3</f>
        <v>0</v>
      </c>
      <c r="D56" s="421">
        <f>payesh!BE4</f>
        <v>0</v>
      </c>
      <c r="E56" s="421">
        <f>payesh!BE5</f>
        <v>0</v>
      </c>
      <c r="F56" s="421">
        <f>payesh!BE6</f>
        <v>0</v>
      </c>
      <c r="G56" s="421">
        <f>payesh!BE10</f>
        <v>0</v>
      </c>
      <c r="H56" s="421">
        <f>payesh!BE13</f>
        <v>0</v>
      </c>
      <c r="I56" s="422">
        <f>payesh!BE14</f>
        <v>0</v>
      </c>
      <c r="J56" s="421">
        <f>payesh!BE9</f>
        <v>0</v>
      </c>
      <c r="K56" s="421">
        <f>payesh!BE18</f>
        <v>0</v>
      </c>
      <c r="L56" s="421">
        <f>payesh!BE8</f>
        <v>0</v>
      </c>
      <c r="M56" s="421">
        <f>payesh!BE46</f>
        <v>0</v>
      </c>
      <c r="N56" s="422">
        <f>payesh!BE17</f>
        <v>0</v>
      </c>
      <c r="O56" s="421">
        <f>payesh!BE16</f>
        <v>0</v>
      </c>
      <c r="P56" s="421">
        <f>payesh!BE19</f>
        <v>0</v>
      </c>
      <c r="Q56" s="421">
        <f>payesh!BE20</f>
        <v>0</v>
      </c>
      <c r="R56" s="421">
        <f>payesh!BE21</f>
        <v>0</v>
      </c>
      <c r="S56" s="421">
        <f>payesh!$BE$55</f>
        <v>0</v>
      </c>
      <c r="T56" s="444">
        <f>payesh!BE64</f>
        <v>0</v>
      </c>
      <c r="U56" s="421">
        <f>payesh!$BE$56</f>
        <v>0</v>
      </c>
      <c r="V56" s="421">
        <f>payesh!BE65</f>
        <v>0</v>
      </c>
      <c r="W56" s="421">
        <f>payesh!BE78</f>
        <v>0</v>
      </c>
      <c r="X56" s="421">
        <f>payesh!BE79</f>
        <v>0</v>
      </c>
      <c r="Y56" s="421">
        <f>payesh!$BE$83</f>
        <v>0</v>
      </c>
      <c r="Z56" s="421">
        <f>payesh!$BE$84</f>
        <v>0</v>
      </c>
      <c r="AA56" s="421">
        <f>payesh!BE86</f>
        <v>0</v>
      </c>
      <c r="AB56" s="421">
        <f>payesh!BE153</f>
        <v>0</v>
      </c>
      <c r="AC56" s="421">
        <f>payesh!BE155</f>
        <v>0</v>
      </c>
      <c r="AD56" s="421">
        <f>payesh!BE157</f>
        <v>0</v>
      </c>
      <c r="AE56" s="421">
        <f>payesh!BE159</f>
        <v>0</v>
      </c>
      <c r="AF56" s="421">
        <f>payesh!BE161</f>
        <v>0</v>
      </c>
      <c r="AG56" s="421">
        <f>payesh!BE163</f>
        <v>0</v>
      </c>
      <c r="AH56" s="421">
        <f>payesh!BE165</f>
        <v>0</v>
      </c>
      <c r="AI56" s="421">
        <f>payesh!BE167</f>
        <v>0</v>
      </c>
      <c r="AJ56" s="421">
        <f>payesh!BE169</f>
        <v>0</v>
      </c>
      <c r="AK56" s="424">
        <f>payesh!BE171</f>
        <v>0</v>
      </c>
    </row>
    <row r="57" spans="2:37" ht="18.75" thickBot="1" x14ac:dyDescent="0.3">
      <c r="B57" s="426">
        <f>payesh!BF7</f>
        <v>54</v>
      </c>
      <c r="C57" s="429">
        <f>payesh!BF3</f>
        <v>0</v>
      </c>
      <c r="D57" s="429">
        <f>payesh!BF4</f>
        <v>0</v>
      </c>
      <c r="E57" s="429">
        <f>payesh!BF5</f>
        <v>0</v>
      </c>
      <c r="F57" s="429">
        <f>payesh!BF6</f>
        <v>0</v>
      </c>
      <c r="G57" s="429">
        <f>payesh!BF10</f>
        <v>0</v>
      </c>
      <c r="H57" s="429">
        <f>payesh!BF13</f>
        <v>0</v>
      </c>
      <c r="I57" s="430">
        <f>payesh!BF14</f>
        <v>0</v>
      </c>
      <c r="J57" s="429">
        <f>payesh!BF9</f>
        <v>0</v>
      </c>
      <c r="K57" s="429">
        <f>payesh!BF18</f>
        <v>0</v>
      </c>
      <c r="L57" s="429">
        <f>payesh!BF8</f>
        <v>0</v>
      </c>
      <c r="M57" s="429">
        <f>payesh!BF46</f>
        <v>0</v>
      </c>
      <c r="N57" s="430">
        <f>payesh!BF17</f>
        <v>0</v>
      </c>
      <c r="O57" s="429">
        <f>payesh!BF16</f>
        <v>0</v>
      </c>
      <c r="P57" s="429">
        <f>payesh!BF19</f>
        <v>0</v>
      </c>
      <c r="Q57" s="429">
        <f>payesh!BF20</f>
        <v>0</v>
      </c>
      <c r="R57" s="429">
        <f>payesh!BF21</f>
        <v>0</v>
      </c>
      <c r="S57" s="429">
        <f>payesh!$BF$55</f>
        <v>0</v>
      </c>
      <c r="T57" s="445">
        <f>payesh!BF64</f>
        <v>0</v>
      </c>
      <c r="U57" s="429">
        <f>payesh!$BF$56</f>
        <v>0</v>
      </c>
      <c r="V57" s="429">
        <f>payesh!BF65</f>
        <v>0</v>
      </c>
      <c r="W57" s="429">
        <f>payesh!BF78</f>
        <v>0</v>
      </c>
      <c r="X57" s="429">
        <f>payesh!BF79</f>
        <v>0</v>
      </c>
      <c r="Y57" s="429">
        <f>payesh!$BF$83</f>
        <v>0</v>
      </c>
      <c r="Z57" s="429">
        <f>payesh!$BF$84</f>
        <v>0</v>
      </c>
      <c r="AA57" s="429">
        <f>payesh!BF86</f>
        <v>0</v>
      </c>
      <c r="AB57" s="429">
        <f>payesh!BF153</f>
        <v>0</v>
      </c>
      <c r="AC57" s="429">
        <f>payesh!BF155</f>
        <v>0</v>
      </c>
      <c r="AD57" s="429">
        <f>payesh!BF157</f>
        <v>0</v>
      </c>
      <c r="AE57" s="429">
        <f>payesh!BF159</f>
        <v>0</v>
      </c>
      <c r="AF57" s="429">
        <f>payesh!BF161</f>
        <v>0</v>
      </c>
      <c r="AG57" s="429">
        <f>payesh!BF163</f>
        <v>0</v>
      </c>
      <c r="AH57" s="429">
        <f>payesh!BF165</f>
        <v>0</v>
      </c>
      <c r="AI57" s="429">
        <f>payesh!BF167</f>
        <v>0</v>
      </c>
      <c r="AJ57" s="429">
        <f>payesh!BF169</f>
        <v>0</v>
      </c>
      <c r="AK57" s="432">
        <f>payesh!BF171</f>
        <v>0</v>
      </c>
    </row>
    <row r="58" spans="2:37" ht="18.75" thickBot="1" x14ac:dyDescent="0.3">
      <c r="B58" s="433">
        <f>payesh!BG7</f>
        <v>55</v>
      </c>
      <c r="C58" s="421">
        <f>payesh!BG3</f>
        <v>0</v>
      </c>
      <c r="D58" s="421">
        <f>payesh!BG4</f>
        <v>0</v>
      </c>
      <c r="E58" s="421">
        <f>payesh!BG5</f>
        <v>0</v>
      </c>
      <c r="F58" s="421">
        <f>payesh!BG6</f>
        <v>0</v>
      </c>
      <c r="G58" s="421">
        <f>payesh!BG10</f>
        <v>0</v>
      </c>
      <c r="H58" s="421">
        <f>payesh!BG13</f>
        <v>0</v>
      </c>
      <c r="I58" s="422">
        <f>payesh!BG14</f>
        <v>0</v>
      </c>
      <c r="J58" s="421">
        <f>payesh!BG9</f>
        <v>0</v>
      </c>
      <c r="K58" s="421">
        <f>payesh!BG18</f>
        <v>0</v>
      </c>
      <c r="L58" s="421">
        <f>payesh!BG8</f>
        <v>0</v>
      </c>
      <c r="M58" s="421">
        <f>payesh!BG46</f>
        <v>0</v>
      </c>
      <c r="N58" s="422">
        <f>payesh!BG17</f>
        <v>0</v>
      </c>
      <c r="O58" s="421">
        <f>payesh!BG16</f>
        <v>0</v>
      </c>
      <c r="P58" s="421">
        <f>payesh!BG19</f>
        <v>0</v>
      </c>
      <c r="Q58" s="421">
        <f>payesh!BG20</f>
        <v>0</v>
      </c>
      <c r="R58" s="421">
        <f>payesh!BG21</f>
        <v>0</v>
      </c>
      <c r="S58" s="421">
        <f>payesh!$BG$55</f>
        <v>0</v>
      </c>
      <c r="T58" s="444">
        <f>payesh!BG64</f>
        <v>0</v>
      </c>
      <c r="U58" s="421">
        <f>payesh!$BG$56</f>
        <v>0</v>
      </c>
      <c r="V58" s="421">
        <f>payesh!BG65</f>
        <v>0</v>
      </c>
      <c r="W58" s="421">
        <f>payesh!BG78</f>
        <v>0</v>
      </c>
      <c r="X58" s="421">
        <f>payesh!BG79</f>
        <v>0</v>
      </c>
      <c r="Y58" s="421">
        <f>payesh!$BG$83</f>
        <v>0</v>
      </c>
      <c r="Z58" s="421">
        <f>payesh!$BG$84</f>
        <v>0</v>
      </c>
      <c r="AA58" s="421">
        <f>payesh!BG86</f>
        <v>0</v>
      </c>
      <c r="AB58" s="421">
        <f>payesh!BG153</f>
        <v>0</v>
      </c>
      <c r="AC58" s="421">
        <f>payesh!BG155</f>
        <v>0</v>
      </c>
      <c r="AD58" s="421">
        <f>payesh!BG157</f>
        <v>0</v>
      </c>
      <c r="AE58" s="421">
        <f>payesh!BG159</f>
        <v>0</v>
      </c>
      <c r="AF58" s="421">
        <f>payesh!BG161</f>
        <v>0</v>
      </c>
      <c r="AG58" s="421">
        <f>payesh!BG163</f>
        <v>0</v>
      </c>
      <c r="AH58" s="421">
        <f>payesh!BG165</f>
        <v>0</v>
      </c>
      <c r="AI58" s="421">
        <f>payesh!BG167</f>
        <v>0</v>
      </c>
      <c r="AJ58" s="421">
        <f>payesh!BG169</f>
        <v>0</v>
      </c>
      <c r="AK58" s="424">
        <f>payesh!BG171</f>
        <v>0</v>
      </c>
    </row>
    <row r="59" spans="2:37" ht="18.75" thickBot="1" x14ac:dyDescent="0.3">
      <c r="B59" s="426">
        <f>payesh!BH7</f>
        <v>56</v>
      </c>
      <c r="C59" s="429">
        <f>payesh!BH3</f>
        <v>0</v>
      </c>
      <c r="D59" s="429">
        <f>payesh!BH4</f>
        <v>0</v>
      </c>
      <c r="E59" s="429">
        <f>payesh!BH5</f>
        <v>0</v>
      </c>
      <c r="F59" s="429">
        <f>payesh!BH6</f>
        <v>0</v>
      </c>
      <c r="G59" s="429">
        <f>payesh!BH10</f>
        <v>0</v>
      </c>
      <c r="H59" s="429">
        <f>payesh!BH13</f>
        <v>0</v>
      </c>
      <c r="I59" s="430">
        <f>payesh!BH14</f>
        <v>0</v>
      </c>
      <c r="J59" s="429">
        <f>payesh!BH9</f>
        <v>0</v>
      </c>
      <c r="K59" s="429">
        <f>payesh!BH18</f>
        <v>0</v>
      </c>
      <c r="L59" s="429">
        <f>payesh!BH8</f>
        <v>0</v>
      </c>
      <c r="M59" s="429">
        <f>payesh!BH46</f>
        <v>0</v>
      </c>
      <c r="N59" s="430">
        <f>payesh!BH17</f>
        <v>0</v>
      </c>
      <c r="O59" s="429">
        <f>payesh!BH16</f>
        <v>0</v>
      </c>
      <c r="P59" s="429">
        <f>payesh!BH19</f>
        <v>0</v>
      </c>
      <c r="Q59" s="429">
        <f>payesh!BH20</f>
        <v>0</v>
      </c>
      <c r="R59" s="429">
        <f>payesh!BH21</f>
        <v>0</v>
      </c>
      <c r="S59" s="429">
        <f>payesh!$BH$55</f>
        <v>0</v>
      </c>
      <c r="T59" s="445">
        <f>payesh!BH64</f>
        <v>0</v>
      </c>
      <c r="U59" s="429">
        <f>payesh!$BH$56</f>
        <v>0</v>
      </c>
      <c r="V59" s="429">
        <f>payesh!BH65</f>
        <v>0</v>
      </c>
      <c r="W59" s="429">
        <f>payesh!BH78</f>
        <v>0</v>
      </c>
      <c r="X59" s="429">
        <f>payesh!BH79</f>
        <v>0</v>
      </c>
      <c r="Y59" s="429">
        <f>payesh!$BH$83</f>
        <v>0</v>
      </c>
      <c r="Z59" s="429">
        <f>payesh!$BH$84</f>
        <v>0</v>
      </c>
      <c r="AA59" s="429">
        <f>payesh!BH86</f>
        <v>0</v>
      </c>
      <c r="AB59" s="429">
        <f>payesh!BH153</f>
        <v>0</v>
      </c>
      <c r="AC59" s="429">
        <f>payesh!BH155</f>
        <v>0</v>
      </c>
      <c r="AD59" s="429">
        <f>payesh!BH157</f>
        <v>0</v>
      </c>
      <c r="AE59" s="429">
        <f>payesh!BH159</f>
        <v>0</v>
      </c>
      <c r="AF59" s="429">
        <f>payesh!BH161</f>
        <v>0</v>
      </c>
      <c r="AG59" s="429">
        <f>payesh!BH163</f>
        <v>0</v>
      </c>
      <c r="AH59" s="429">
        <f>payesh!BH165</f>
        <v>0</v>
      </c>
      <c r="AI59" s="429">
        <f>payesh!BH167</f>
        <v>0</v>
      </c>
      <c r="AJ59" s="429">
        <f>payesh!BH169</f>
        <v>0</v>
      </c>
      <c r="AK59" s="432">
        <f>payesh!BH171</f>
        <v>0</v>
      </c>
    </row>
    <row r="60" spans="2:37" ht="18.75" thickBot="1" x14ac:dyDescent="0.3">
      <c r="B60" s="433">
        <f>payesh!BI7</f>
        <v>57</v>
      </c>
      <c r="C60" s="421">
        <f>payesh!BI3</f>
        <v>0</v>
      </c>
      <c r="D60" s="421">
        <f>payesh!BI4</f>
        <v>0</v>
      </c>
      <c r="E60" s="421">
        <f>payesh!BI5</f>
        <v>0</v>
      </c>
      <c r="F60" s="421">
        <f>payesh!BI6</f>
        <v>0</v>
      </c>
      <c r="G60" s="421">
        <f>payesh!BI10</f>
        <v>0</v>
      </c>
      <c r="H60" s="421">
        <f>payesh!BI13</f>
        <v>0</v>
      </c>
      <c r="I60" s="422">
        <f>payesh!BI14</f>
        <v>0</v>
      </c>
      <c r="J60" s="421">
        <f>payesh!BI9</f>
        <v>0</v>
      </c>
      <c r="K60" s="421">
        <f>payesh!BI18</f>
        <v>0</v>
      </c>
      <c r="L60" s="421">
        <f>payesh!BI8</f>
        <v>0</v>
      </c>
      <c r="M60" s="421">
        <f>payesh!BI46</f>
        <v>0</v>
      </c>
      <c r="N60" s="422">
        <f>payesh!BI17</f>
        <v>0</v>
      </c>
      <c r="O60" s="421">
        <f>payesh!BI16</f>
        <v>0</v>
      </c>
      <c r="P60" s="421">
        <f>payesh!BI19</f>
        <v>0</v>
      </c>
      <c r="Q60" s="421">
        <f>payesh!BI20</f>
        <v>0</v>
      </c>
      <c r="R60" s="421">
        <f>payesh!BI21</f>
        <v>0</v>
      </c>
      <c r="S60" s="421">
        <f>payesh!$BI$55</f>
        <v>0</v>
      </c>
      <c r="T60" s="444">
        <f>payesh!BI64</f>
        <v>0</v>
      </c>
      <c r="U60" s="421">
        <f>payesh!$BI$56</f>
        <v>0</v>
      </c>
      <c r="V60" s="421">
        <f>payesh!BI65</f>
        <v>0</v>
      </c>
      <c r="W60" s="421">
        <f>payesh!BI78</f>
        <v>0</v>
      </c>
      <c r="X60" s="421">
        <f>payesh!BI79</f>
        <v>0</v>
      </c>
      <c r="Y60" s="421">
        <f>payesh!$BI$83</f>
        <v>0</v>
      </c>
      <c r="Z60" s="421">
        <f>payesh!$BI$84</f>
        <v>0</v>
      </c>
      <c r="AA60" s="421">
        <f>payesh!BI86</f>
        <v>0</v>
      </c>
      <c r="AB60" s="421">
        <f>payesh!BI153</f>
        <v>0</v>
      </c>
      <c r="AC60" s="421">
        <f>payesh!BI155</f>
        <v>0</v>
      </c>
      <c r="AD60" s="421">
        <f>payesh!BI157</f>
        <v>0</v>
      </c>
      <c r="AE60" s="421">
        <f>payesh!BI159</f>
        <v>0</v>
      </c>
      <c r="AF60" s="421">
        <f>payesh!BI161</f>
        <v>0</v>
      </c>
      <c r="AG60" s="421">
        <f>payesh!BI163</f>
        <v>0</v>
      </c>
      <c r="AH60" s="421">
        <f>payesh!BI165</f>
        <v>0</v>
      </c>
      <c r="AI60" s="421">
        <f>payesh!BI167</f>
        <v>0</v>
      </c>
      <c r="AJ60" s="421">
        <f>payesh!BI169</f>
        <v>0</v>
      </c>
      <c r="AK60" s="424">
        <f>payesh!BI171</f>
        <v>0</v>
      </c>
    </row>
    <row r="61" spans="2:37" ht="18.75" thickBot="1" x14ac:dyDescent="0.3">
      <c r="B61" s="426">
        <f>payesh!BJ7</f>
        <v>58</v>
      </c>
      <c r="C61" s="429">
        <f>payesh!BJ3</f>
        <v>0</v>
      </c>
      <c r="D61" s="429">
        <f>payesh!BJ4</f>
        <v>0</v>
      </c>
      <c r="E61" s="429">
        <f>payesh!BJ5</f>
        <v>0</v>
      </c>
      <c r="F61" s="429">
        <f>payesh!BJ6</f>
        <v>0</v>
      </c>
      <c r="G61" s="429">
        <f>payesh!BJ10</f>
        <v>0</v>
      </c>
      <c r="H61" s="420">
        <f>payesh!BJ13</f>
        <v>0</v>
      </c>
      <c r="I61" s="430">
        <f>payesh!BJ14</f>
        <v>0</v>
      </c>
      <c r="J61" s="429">
        <f>payesh!BJ9</f>
        <v>0</v>
      </c>
      <c r="K61" s="429">
        <f>payesh!BJ18</f>
        <v>0</v>
      </c>
      <c r="L61" s="429">
        <f>payesh!BJ8</f>
        <v>0</v>
      </c>
      <c r="M61" s="429">
        <f>payesh!BJ46</f>
        <v>0</v>
      </c>
      <c r="N61" s="430">
        <f>payesh!BJ17</f>
        <v>0</v>
      </c>
      <c r="O61" s="429">
        <f>payesh!BJ16</f>
        <v>0</v>
      </c>
      <c r="P61" s="429">
        <f>payesh!BJ19</f>
        <v>0</v>
      </c>
      <c r="Q61" s="429">
        <f>payesh!BJ20</f>
        <v>0</v>
      </c>
      <c r="R61" s="429">
        <f>payesh!BJ21</f>
        <v>0</v>
      </c>
      <c r="S61" s="429">
        <f>payesh!$BJ$55</f>
        <v>0</v>
      </c>
      <c r="T61" s="445">
        <f>payesh!BJ64</f>
        <v>0</v>
      </c>
      <c r="U61" s="429">
        <f>payesh!$BJ$56</f>
        <v>0</v>
      </c>
      <c r="V61" s="429">
        <f>payesh!BJ65</f>
        <v>0</v>
      </c>
      <c r="W61" s="429">
        <f>payesh!BJ78</f>
        <v>0</v>
      </c>
      <c r="X61" s="429">
        <f>payesh!BJ79</f>
        <v>0</v>
      </c>
      <c r="Y61" s="429">
        <f>payesh!$BJ$83</f>
        <v>0</v>
      </c>
      <c r="Z61" s="429">
        <f>payesh!$BJ$84</f>
        <v>0</v>
      </c>
      <c r="AA61" s="429">
        <f>payesh!BJ86</f>
        <v>0</v>
      </c>
      <c r="AB61" s="429">
        <f>payesh!BJ153</f>
        <v>0</v>
      </c>
      <c r="AC61" s="429">
        <f>payesh!BJ155</f>
        <v>0</v>
      </c>
      <c r="AD61" s="429">
        <f>payesh!BJ157</f>
        <v>0</v>
      </c>
      <c r="AE61" s="429">
        <f>payesh!BJ159</f>
        <v>0</v>
      </c>
      <c r="AF61" s="429">
        <f>payesh!BJ161</f>
        <v>0</v>
      </c>
      <c r="AG61" s="429">
        <f>payesh!BJ163</f>
        <v>0</v>
      </c>
      <c r="AH61" s="429">
        <f>payesh!BJ165</f>
        <v>0</v>
      </c>
      <c r="AI61" s="429">
        <f>payesh!BJ167</f>
        <v>0</v>
      </c>
      <c r="AJ61" s="429">
        <f>payesh!BJ169</f>
        <v>0</v>
      </c>
      <c r="AK61" s="432">
        <f>payesh!BJ171</f>
        <v>0</v>
      </c>
    </row>
    <row r="62" spans="2:37" ht="18.75" thickBot="1" x14ac:dyDescent="0.3">
      <c r="B62" s="433">
        <f>payesh!BK7</f>
        <v>59</v>
      </c>
      <c r="C62" s="421">
        <f>payesh!BK3</f>
        <v>0</v>
      </c>
      <c r="D62" s="421">
        <f>payesh!BK4</f>
        <v>0</v>
      </c>
      <c r="E62" s="421">
        <f>payesh!BK5</f>
        <v>0</v>
      </c>
      <c r="F62" s="421">
        <f>payesh!BK6</f>
        <v>0</v>
      </c>
      <c r="G62" s="421">
        <f>payesh!BK10</f>
        <v>0</v>
      </c>
      <c r="H62" s="421">
        <f>payesh!BK13</f>
        <v>0</v>
      </c>
      <c r="I62" s="422">
        <f>payesh!BK14</f>
        <v>0</v>
      </c>
      <c r="J62" s="421">
        <f>payesh!BK9</f>
        <v>0</v>
      </c>
      <c r="K62" s="421">
        <f>payesh!BK18</f>
        <v>0</v>
      </c>
      <c r="L62" s="421">
        <f>payesh!BK8</f>
        <v>0</v>
      </c>
      <c r="M62" s="421">
        <f>payesh!BK46</f>
        <v>0</v>
      </c>
      <c r="N62" s="422">
        <f>payesh!BK17</f>
        <v>0</v>
      </c>
      <c r="O62" s="421">
        <f>payesh!BK16</f>
        <v>0</v>
      </c>
      <c r="P62" s="421">
        <f>payesh!BK19</f>
        <v>0</v>
      </c>
      <c r="Q62" s="421">
        <f>payesh!BK20</f>
        <v>0</v>
      </c>
      <c r="R62" s="421">
        <f>payesh!BK21</f>
        <v>0</v>
      </c>
      <c r="S62" s="421">
        <f>payesh!$BK$55</f>
        <v>0</v>
      </c>
      <c r="T62" s="444">
        <f>payesh!BK64</f>
        <v>0</v>
      </c>
      <c r="U62" s="421">
        <f>payesh!$BK$56</f>
        <v>0</v>
      </c>
      <c r="V62" s="421">
        <f>payesh!BK65</f>
        <v>0</v>
      </c>
      <c r="W62" s="421">
        <f>payesh!BK78</f>
        <v>0</v>
      </c>
      <c r="X62" s="421">
        <f>payesh!BK79</f>
        <v>0</v>
      </c>
      <c r="Y62" s="421">
        <f>payesh!$BK$83</f>
        <v>0</v>
      </c>
      <c r="Z62" s="421">
        <f>payesh!$BK$84</f>
        <v>0</v>
      </c>
      <c r="AA62" s="421">
        <f>payesh!BK86</f>
        <v>0</v>
      </c>
      <c r="AB62" s="421">
        <f>payesh!BK153</f>
        <v>0</v>
      </c>
      <c r="AC62" s="421">
        <f>payesh!BK155</f>
        <v>0</v>
      </c>
      <c r="AD62" s="421">
        <f>payesh!BK157</f>
        <v>0</v>
      </c>
      <c r="AE62" s="421">
        <f>payesh!BK159</f>
        <v>0</v>
      </c>
      <c r="AF62" s="421">
        <f>payesh!BK161</f>
        <v>0</v>
      </c>
      <c r="AG62" s="421">
        <f>payesh!BK163</f>
        <v>0</v>
      </c>
      <c r="AH62" s="421">
        <f>payesh!BK165</f>
        <v>0</v>
      </c>
      <c r="AI62" s="421">
        <f>payesh!BK167</f>
        <v>0</v>
      </c>
      <c r="AJ62" s="421">
        <f>payesh!BK169</f>
        <v>0</v>
      </c>
      <c r="AK62" s="424">
        <f>payesh!BK171</f>
        <v>0</v>
      </c>
    </row>
    <row r="63" spans="2:37" ht="18.75" thickBot="1" x14ac:dyDescent="0.3">
      <c r="B63" s="426">
        <f>payesh!BL7</f>
        <v>60</v>
      </c>
      <c r="C63" s="429">
        <f>payesh!BL3</f>
        <v>0</v>
      </c>
      <c r="D63" s="429">
        <f>payesh!BL4</f>
        <v>0</v>
      </c>
      <c r="E63" s="429">
        <f>payesh!BL5</f>
        <v>0</v>
      </c>
      <c r="F63" s="429">
        <f>payesh!BL6</f>
        <v>0</v>
      </c>
      <c r="G63" s="429">
        <f>payesh!BL10</f>
        <v>0</v>
      </c>
      <c r="H63" s="429">
        <f>payesh!BL13</f>
        <v>0</v>
      </c>
      <c r="I63" s="430">
        <f>payesh!BL14</f>
        <v>0</v>
      </c>
      <c r="J63" s="429">
        <f>payesh!BL9</f>
        <v>0</v>
      </c>
      <c r="K63" s="429">
        <f>payesh!BL18</f>
        <v>0</v>
      </c>
      <c r="L63" s="429">
        <f>payesh!BL8</f>
        <v>0</v>
      </c>
      <c r="M63" s="429">
        <f>payesh!BL46</f>
        <v>0</v>
      </c>
      <c r="N63" s="430">
        <f>payesh!BL17</f>
        <v>0</v>
      </c>
      <c r="O63" s="429">
        <f>payesh!BL16</f>
        <v>0</v>
      </c>
      <c r="P63" s="429">
        <f>payesh!BL19</f>
        <v>0</v>
      </c>
      <c r="Q63" s="429">
        <f>payesh!BL20</f>
        <v>0</v>
      </c>
      <c r="R63" s="429">
        <f>payesh!BL21</f>
        <v>0</v>
      </c>
      <c r="S63" s="429">
        <f>payesh!$BL$55</f>
        <v>0</v>
      </c>
      <c r="T63" s="445">
        <f>payesh!BL64</f>
        <v>0</v>
      </c>
      <c r="U63" s="429">
        <f>payesh!$BL$56</f>
        <v>0</v>
      </c>
      <c r="V63" s="429">
        <f>payesh!BL65</f>
        <v>0</v>
      </c>
      <c r="W63" s="429">
        <f>payesh!BL78</f>
        <v>0</v>
      </c>
      <c r="X63" s="429">
        <f>payesh!BL79</f>
        <v>0</v>
      </c>
      <c r="Y63" s="429">
        <f>payesh!$BL$83</f>
        <v>0</v>
      </c>
      <c r="Z63" s="429">
        <f>payesh!$BL$84</f>
        <v>0</v>
      </c>
      <c r="AA63" s="429">
        <f>payesh!BL86</f>
        <v>0</v>
      </c>
      <c r="AB63" s="429">
        <f>payesh!BL153</f>
        <v>0</v>
      </c>
      <c r="AC63" s="429">
        <f>payesh!BL155</f>
        <v>0</v>
      </c>
      <c r="AD63" s="429">
        <f>payesh!BL157</f>
        <v>0</v>
      </c>
      <c r="AE63" s="429">
        <f>payesh!BL159</f>
        <v>0</v>
      </c>
      <c r="AF63" s="429">
        <f>payesh!BL161</f>
        <v>0</v>
      </c>
      <c r="AG63" s="429">
        <f>payesh!BL163</f>
        <v>0</v>
      </c>
      <c r="AH63" s="429">
        <f>payesh!BL165</f>
        <v>0</v>
      </c>
      <c r="AI63" s="429">
        <f>payesh!BL167</f>
        <v>0</v>
      </c>
      <c r="AJ63" s="429">
        <f>payesh!BL169</f>
        <v>0</v>
      </c>
      <c r="AK63" s="432">
        <f>payesh!BL171</f>
        <v>0</v>
      </c>
    </row>
    <row r="64" spans="2:37" ht="18.75" thickBot="1" x14ac:dyDescent="0.3">
      <c r="B64" s="433">
        <f>payesh!BM7</f>
        <v>61</v>
      </c>
      <c r="C64" s="421">
        <f>payesh!BM3</f>
        <v>0</v>
      </c>
      <c r="D64" s="421">
        <f>payesh!BM4</f>
        <v>0</v>
      </c>
      <c r="E64" s="421">
        <f>payesh!BM5</f>
        <v>0</v>
      </c>
      <c r="F64" s="421">
        <f>payesh!BM6</f>
        <v>0</v>
      </c>
      <c r="G64" s="421">
        <f>payesh!BM10</f>
        <v>0</v>
      </c>
      <c r="H64" s="421">
        <f>payesh!BM13</f>
        <v>0</v>
      </c>
      <c r="I64" s="422">
        <f>payesh!BM14</f>
        <v>0</v>
      </c>
      <c r="J64" s="421">
        <f>payesh!BM9</f>
        <v>0</v>
      </c>
      <c r="K64" s="421">
        <f>payesh!BM18</f>
        <v>0</v>
      </c>
      <c r="L64" s="421">
        <f>payesh!BM8</f>
        <v>0</v>
      </c>
      <c r="M64" s="421">
        <f>payesh!BM46</f>
        <v>0</v>
      </c>
      <c r="N64" s="422">
        <f>payesh!BM17</f>
        <v>0</v>
      </c>
      <c r="O64" s="421">
        <f>payesh!BM16</f>
        <v>0</v>
      </c>
      <c r="P64" s="421">
        <f>payesh!BM19</f>
        <v>0</v>
      </c>
      <c r="Q64" s="421">
        <f>payesh!BM20</f>
        <v>0</v>
      </c>
      <c r="R64" s="421">
        <f>payesh!BM21</f>
        <v>0</v>
      </c>
      <c r="S64" s="421">
        <f>payesh!$BM$55</f>
        <v>0</v>
      </c>
      <c r="T64" s="444">
        <f>payesh!BM64</f>
        <v>0</v>
      </c>
      <c r="U64" s="421">
        <f>payesh!$BM$56</f>
        <v>0</v>
      </c>
      <c r="V64" s="421">
        <f>payesh!BM65</f>
        <v>0</v>
      </c>
      <c r="W64" s="421">
        <f>payesh!BM78</f>
        <v>0</v>
      </c>
      <c r="X64" s="421">
        <f>payesh!BM79</f>
        <v>0</v>
      </c>
      <c r="Y64" s="421">
        <f>payesh!$BM$83</f>
        <v>0</v>
      </c>
      <c r="Z64" s="421">
        <f>payesh!$BM$84</f>
        <v>0</v>
      </c>
      <c r="AA64" s="421">
        <f>payesh!BM86</f>
        <v>0</v>
      </c>
      <c r="AB64" s="421">
        <f>payesh!BM153</f>
        <v>0</v>
      </c>
      <c r="AC64" s="421">
        <f>payesh!BM155</f>
        <v>0</v>
      </c>
      <c r="AD64" s="421">
        <f>payesh!BM157</f>
        <v>0</v>
      </c>
      <c r="AE64" s="421">
        <f>payesh!BM159</f>
        <v>0</v>
      </c>
      <c r="AF64" s="421">
        <f>payesh!BM161</f>
        <v>0</v>
      </c>
      <c r="AG64" s="421">
        <f>payesh!BM163</f>
        <v>0</v>
      </c>
      <c r="AH64" s="421">
        <f>payesh!BM165</f>
        <v>0</v>
      </c>
      <c r="AI64" s="421">
        <f>payesh!BM167</f>
        <v>0</v>
      </c>
      <c r="AJ64" s="421">
        <f>payesh!BM169</f>
        <v>0</v>
      </c>
      <c r="AK64" s="424">
        <f>payesh!BM171</f>
        <v>0</v>
      </c>
    </row>
    <row r="65" spans="2:37" ht="18.75" thickBot="1" x14ac:dyDescent="0.3">
      <c r="B65" s="426">
        <f>payesh!BN7</f>
        <v>62</v>
      </c>
      <c r="C65" s="429">
        <f>payesh!BN3</f>
        <v>0</v>
      </c>
      <c r="D65" s="429">
        <f>payesh!BN4</f>
        <v>0</v>
      </c>
      <c r="E65" s="429">
        <f>payesh!BN5</f>
        <v>0</v>
      </c>
      <c r="F65" s="429">
        <f>payesh!BN6</f>
        <v>0</v>
      </c>
      <c r="G65" s="429">
        <f>payesh!BN10</f>
        <v>0</v>
      </c>
      <c r="H65" s="429">
        <f>payesh!BN13</f>
        <v>0</v>
      </c>
      <c r="I65" s="430">
        <f>payesh!BN14</f>
        <v>0</v>
      </c>
      <c r="J65" s="429">
        <f>payesh!BN9</f>
        <v>0</v>
      </c>
      <c r="K65" s="429">
        <f>payesh!BN18</f>
        <v>0</v>
      </c>
      <c r="L65" s="429">
        <f>payesh!BN8</f>
        <v>0</v>
      </c>
      <c r="M65" s="429">
        <f>payesh!BN46</f>
        <v>0</v>
      </c>
      <c r="N65" s="430">
        <f>payesh!BN17</f>
        <v>0</v>
      </c>
      <c r="O65" s="429">
        <f>payesh!BN16</f>
        <v>0</v>
      </c>
      <c r="P65" s="429">
        <f>payesh!BN19</f>
        <v>0</v>
      </c>
      <c r="Q65" s="429">
        <f>payesh!BN20</f>
        <v>0</v>
      </c>
      <c r="R65" s="429">
        <f>payesh!BN21</f>
        <v>0</v>
      </c>
      <c r="S65" s="429">
        <f>payesh!$BN$55</f>
        <v>0</v>
      </c>
      <c r="T65" s="445">
        <f>payesh!BN64</f>
        <v>0</v>
      </c>
      <c r="U65" s="429">
        <f>payesh!$BN$56</f>
        <v>0</v>
      </c>
      <c r="V65" s="429">
        <f>payesh!BN65</f>
        <v>0</v>
      </c>
      <c r="W65" s="429">
        <f>payesh!BN78</f>
        <v>0</v>
      </c>
      <c r="X65" s="429">
        <f>payesh!BN79</f>
        <v>0</v>
      </c>
      <c r="Y65" s="429">
        <f>payesh!$BN$83</f>
        <v>0</v>
      </c>
      <c r="Z65" s="429">
        <f>payesh!$BN$84</f>
        <v>0</v>
      </c>
      <c r="AA65" s="429">
        <f>payesh!BN86</f>
        <v>0</v>
      </c>
      <c r="AB65" s="429">
        <f>payesh!BN153</f>
        <v>0</v>
      </c>
      <c r="AC65" s="429">
        <f>payesh!BN155</f>
        <v>0</v>
      </c>
      <c r="AD65" s="429">
        <f>payesh!BN157</f>
        <v>0</v>
      </c>
      <c r="AE65" s="429">
        <f>payesh!BN159</f>
        <v>0</v>
      </c>
      <c r="AF65" s="429">
        <f>payesh!BN161</f>
        <v>0</v>
      </c>
      <c r="AG65" s="429">
        <f>payesh!BN163</f>
        <v>0</v>
      </c>
      <c r="AH65" s="429">
        <f>payesh!BN165</f>
        <v>0</v>
      </c>
      <c r="AI65" s="429">
        <f>payesh!BN167</f>
        <v>0</v>
      </c>
      <c r="AJ65" s="429">
        <f>payesh!BN169</f>
        <v>0</v>
      </c>
      <c r="AK65" s="432">
        <f>payesh!BN171</f>
        <v>0</v>
      </c>
    </row>
    <row r="66" spans="2:37" ht="18.75" thickBot="1" x14ac:dyDescent="0.3">
      <c r="B66" s="433">
        <f>payesh!BO7</f>
        <v>63</v>
      </c>
      <c r="C66" s="421">
        <f>payesh!BO3</f>
        <v>0</v>
      </c>
      <c r="D66" s="421">
        <f>payesh!BO4</f>
        <v>0</v>
      </c>
      <c r="E66" s="421">
        <f>payesh!BO5</f>
        <v>0</v>
      </c>
      <c r="F66" s="421">
        <f>payesh!BO6</f>
        <v>0</v>
      </c>
      <c r="G66" s="421">
        <f>payesh!BO10</f>
        <v>0</v>
      </c>
      <c r="H66" s="421">
        <f>payesh!BO13</f>
        <v>0</v>
      </c>
      <c r="I66" s="422">
        <f>payesh!BO14</f>
        <v>0</v>
      </c>
      <c r="J66" s="421">
        <f>payesh!BO9</f>
        <v>0</v>
      </c>
      <c r="K66" s="421">
        <f>payesh!BO18</f>
        <v>0</v>
      </c>
      <c r="L66" s="421">
        <f>payesh!BO8</f>
        <v>0</v>
      </c>
      <c r="M66" s="421">
        <f>payesh!BO46</f>
        <v>0</v>
      </c>
      <c r="N66" s="422">
        <f>payesh!BO17</f>
        <v>0</v>
      </c>
      <c r="O66" s="421">
        <f>payesh!BO16</f>
        <v>0</v>
      </c>
      <c r="P66" s="421">
        <f>payesh!BO19</f>
        <v>0</v>
      </c>
      <c r="Q66" s="421">
        <f>payesh!BO20</f>
        <v>0</v>
      </c>
      <c r="R66" s="421">
        <f>payesh!BO21</f>
        <v>0</v>
      </c>
      <c r="S66" s="421">
        <f>payesh!$BO$55</f>
        <v>0</v>
      </c>
      <c r="T66" s="444">
        <f>payesh!BO64</f>
        <v>0</v>
      </c>
      <c r="U66" s="421">
        <f>payesh!$BO$56</f>
        <v>0</v>
      </c>
      <c r="V66" s="421">
        <f>payesh!BO65</f>
        <v>0</v>
      </c>
      <c r="W66" s="421">
        <f>payesh!BO78</f>
        <v>0</v>
      </c>
      <c r="X66" s="421">
        <f>payesh!BO79</f>
        <v>0</v>
      </c>
      <c r="Y66" s="421">
        <f>payesh!$BO$83</f>
        <v>0</v>
      </c>
      <c r="Z66" s="421">
        <f>payesh!$BO$84</f>
        <v>0</v>
      </c>
      <c r="AA66" s="421">
        <f>payesh!BO86</f>
        <v>0</v>
      </c>
      <c r="AB66" s="421">
        <f>payesh!BO153</f>
        <v>0</v>
      </c>
      <c r="AC66" s="421">
        <f>payesh!BO155</f>
        <v>0</v>
      </c>
      <c r="AD66" s="421">
        <f>payesh!BO157</f>
        <v>0</v>
      </c>
      <c r="AE66" s="421">
        <f>payesh!BO159</f>
        <v>0</v>
      </c>
      <c r="AF66" s="421">
        <f>payesh!BO161</f>
        <v>0</v>
      </c>
      <c r="AG66" s="421">
        <f>payesh!BO163</f>
        <v>0</v>
      </c>
      <c r="AH66" s="421">
        <f>payesh!BO165</f>
        <v>0</v>
      </c>
      <c r="AI66" s="421">
        <f>payesh!BO167</f>
        <v>0</v>
      </c>
      <c r="AJ66" s="421">
        <f>payesh!BO169</f>
        <v>0</v>
      </c>
      <c r="AK66" s="424">
        <f>payesh!BO171</f>
        <v>0</v>
      </c>
    </row>
    <row r="67" spans="2:37" ht="18.75" thickBot="1" x14ac:dyDescent="0.3">
      <c r="B67" s="426">
        <f>payesh!BP7</f>
        <v>64</v>
      </c>
      <c r="C67" s="429">
        <f>payesh!BP3</f>
        <v>0</v>
      </c>
      <c r="D67" s="429">
        <f>payesh!BP4</f>
        <v>0</v>
      </c>
      <c r="E67" s="429">
        <f>payesh!BP5</f>
        <v>0</v>
      </c>
      <c r="F67" s="429">
        <f>payesh!BP6</f>
        <v>0</v>
      </c>
      <c r="G67" s="429">
        <f>payesh!BP10</f>
        <v>0</v>
      </c>
      <c r="H67" s="429">
        <f>payesh!BP13</f>
        <v>0</v>
      </c>
      <c r="I67" s="430">
        <f>payesh!BP14</f>
        <v>0</v>
      </c>
      <c r="J67" s="429">
        <f>payesh!BP9</f>
        <v>0</v>
      </c>
      <c r="K67" s="429">
        <f>payesh!BP18</f>
        <v>0</v>
      </c>
      <c r="L67" s="429">
        <f>payesh!BP8</f>
        <v>0</v>
      </c>
      <c r="M67" s="429">
        <f>payesh!BP46</f>
        <v>0</v>
      </c>
      <c r="N67" s="430">
        <f>payesh!BP17</f>
        <v>0</v>
      </c>
      <c r="O67" s="429">
        <f>payesh!BP16</f>
        <v>0</v>
      </c>
      <c r="P67" s="429">
        <f>payesh!BP19</f>
        <v>0</v>
      </c>
      <c r="Q67" s="429">
        <f>payesh!BP20</f>
        <v>0</v>
      </c>
      <c r="R67" s="429">
        <f>payesh!BP21</f>
        <v>0</v>
      </c>
      <c r="S67" s="429">
        <f>payesh!$BP$55</f>
        <v>0</v>
      </c>
      <c r="T67" s="445">
        <f>payesh!BP64</f>
        <v>0</v>
      </c>
      <c r="U67" s="429">
        <f>payesh!$BP$56</f>
        <v>0</v>
      </c>
      <c r="V67" s="429">
        <f>payesh!BP65</f>
        <v>0</v>
      </c>
      <c r="W67" s="429">
        <f>payesh!BP78</f>
        <v>0</v>
      </c>
      <c r="X67" s="429">
        <f>payesh!BP79</f>
        <v>0</v>
      </c>
      <c r="Y67" s="429">
        <f>payesh!$BP$83</f>
        <v>0</v>
      </c>
      <c r="Z67" s="429">
        <f>payesh!$BP$84</f>
        <v>0</v>
      </c>
      <c r="AA67" s="429">
        <f>payesh!BP86</f>
        <v>0</v>
      </c>
      <c r="AB67" s="429">
        <f>payesh!BP153</f>
        <v>0</v>
      </c>
      <c r="AC67" s="429">
        <f>payesh!BP155</f>
        <v>0</v>
      </c>
      <c r="AD67" s="429">
        <f>payesh!BP157</f>
        <v>0</v>
      </c>
      <c r="AE67" s="429">
        <f>payesh!BP159</f>
        <v>0</v>
      </c>
      <c r="AF67" s="429">
        <f>payesh!BP161</f>
        <v>0</v>
      </c>
      <c r="AG67" s="429">
        <f>payesh!BP163</f>
        <v>0</v>
      </c>
      <c r="AH67" s="429">
        <f>payesh!BP165</f>
        <v>0</v>
      </c>
      <c r="AI67" s="429">
        <f>payesh!BP167</f>
        <v>0</v>
      </c>
      <c r="AJ67" s="429">
        <f>payesh!BP169</f>
        <v>0</v>
      </c>
      <c r="AK67" s="432">
        <f>payesh!BP171</f>
        <v>0</v>
      </c>
    </row>
    <row r="68" spans="2:37" ht="18.75" thickBot="1" x14ac:dyDescent="0.3">
      <c r="B68" s="433">
        <f>payesh!BQ7</f>
        <v>65</v>
      </c>
      <c r="C68" s="421">
        <f>payesh!BQ3</f>
        <v>0</v>
      </c>
      <c r="D68" s="421">
        <f>payesh!BQ4</f>
        <v>0</v>
      </c>
      <c r="E68" s="421">
        <f>payesh!BQ5</f>
        <v>0</v>
      </c>
      <c r="F68" s="421">
        <f>payesh!BQ6</f>
        <v>0</v>
      </c>
      <c r="G68" s="421">
        <f>payesh!BQ10</f>
        <v>0</v>
      </c>
      <c r="H68" s="421">
        <f>payesh!BQ13</f>
        <v>0</v>
      </c>
      <c r="I68" s="422">
        <f>payesh!BQ14</f>
        <v>0</v>
      </c>
      <c r="J68" s="421">
        <f>payesh!BQ9</f>
        <v>0</v>
      </c>
      <c r="K68" s="421">
        <f>payesh!BQ18</f>
        <v>0</v>
      </c>
      <c r="L68" s="421">
        <f>payesh!BQ8</f>
        <v>0</v>
      </c>
      <c r="M68" s="421">
        <f>payesh!BQ46</f>
        <v>0</v>
      </c>
      <c r="N68" s="422">
        <f>payesh!BQ17</f>
        <v>0</v>
      </c>
      <c r="O68" s="421">
        <f>payesh!BQ16</f>
        <v>0</v>
      </c>
      <c r="P68" s="421">
        <f>payesh!BQ19</f>
        <v>0</v>
      </c>
      <c r="Q68" s="421">
        <f>payesh!BQ20</f>
        <v>0</v>
      </c>
      <c r="R68" s="421">
        <f>payesh!BQ21</f>
        <v>0</v>
      </c>
      <c r="S68" s="421">
        <f>payesh!$BQ$55</f>
        <v>0</v>
      </c>
      <c r="T68" s="444">
        <f>payesh!BQ64</f>
        <v>0</v>
      </c>
      <c r="U68" s="421">
        <f>payesh!$BQ$56</f>
        <v>0</v>
      </c>
      <c r="V68" s="421">
        <f>payesh!BQ65</f>
        <v>0</v>
      </c>
      <c r="W68" s="421">
        <f>payesh!BQ78</f>
        <v>0</v>
      </c>
      <c r="X68" s="421">
        <f>payesh!BQ79</f>
        <v>0</v>
      </c>
      <c r="Y68" s="421">
        <f>payesh!$BQ$83</f>
        <v>0</v>
      </c>
      <c r="Z68" s="421">
        <f>payesh!$BQ$84</f>
        <v>0</v>
      </c>
      <c r="AA68" s="421">
        <f>payesh!BQ86</f>
        <v>0</v>
      </c>
      <c r="AB68" s="421">
        <f>payesh!BQ153</f>
        <v>0</v>
      </c>
      <c r="AC68" s="421">
        <f>payesh!BQ155</f>
        <v>0</v>
      </c>
      <c r="AD68" s="421">
        <f>payesh!BQ157</f>
        <v>0</v>
      </c>
      <c r="AE68" s="421">
        <f>payesh!BQ159</f>
        <v>0</v>
      </c>
      <c r="AF68" s="421">
        <f>payesh!BQ161</f>
        <v>0</v>
      </c>
      <c r="AG68" s="421">
        <f>payesh!BQ163</f>
        <v>0</v>
      </c>
      <c r="AH68" s="421">
        <f>payesh!BQ165</f>
        <v>0</v>
      </c>
      <c r="AI68" s="421">
        <f>payesh!BQ167</f>
        <v>0</v>
      </c>
      <c r="AJ68" s="421">
        <f>payesh!BQ169</f>
        <v>0</v>
      </c>
      <c r="AK68" s="424">
        <f>payesh!BQ171</f>
        <v>0</v>
      </c>
    </row>
    <row r="69" spans="2:37" ht="18.75" thickBot="1" x14ac:dyDescent="0.3">
      <c r="B69" s="426">
        <f>payesh!BR7</f>
        <v>66</v>
      </c>
      <c r="C69" s="429">
        <f>payesh!BR3</f>
        <v>0</v>
      </c>
      <c r="D69" s="429">
        <f>payesh!BR4</f>
        <v>0</v>
      </c>
      <c r="E69" s="429">
        <f>payesh!BR5</f>
        <v>0</v>
      </c>
      <c r="F69" s="429">
        <f>payesh!BR6</f>
        <v>0</v>
      </c>
      <c r="G69" s="429">
        <f>payesh!BR10</f>
        <v>0</v>
      </c>
      <c r="H69" s="429">
        <f>payesh!BR13</f>
        <v>0</v>
      </c>
      <c r="I69" s="430">
        <f>payesh!BR14</f>
        <v>0</v>
      </c>
      <c r="J69" s="429">
        <f>payesh!BR9</f>
        <v>0</v>
      </c>
      <c r="K69" s="429">
        <f>payesh!BR18</f>
        <v>0</v>
      </c>
      <c r="L69" s="429">
        <f>payesh!BR8</f>
        <v>0</v>
      </c>
      <c r="M69" s="429">
        <f>payesh!BR46</f>
        <v>0</v>
      </c>
      <c r="N69" s="430">
        <f>payesh!BR17</f>
        <v>0</v>
      </c>
      <c r="O69" s="429">
        <f>payesh!BR16</f>
        <v>0</v>
      </c>
      <c r="P69" s="429">
        <f>payesh!BR19</f>
        <v>0</v>
      </c>
      <c r="Q69" s="429">
        <f>payesh!BR20</f>
        <v>0</v>
      </c>
      <c r="R69" s="429">
        <f>payesh!BR21</f>
        <v>0</v>
      </c>
      <c r="S69" s="429">
        <f>payesh!$BR$55</f>
        <v>0</v>
      </c>
      <c r="T69" s="445">
        <f>payesh!BR64</f>
        <v>0</v>
      </c>
      <c r="U69" s="429">
        <f>payesh!$BR$56</f>
        <v>0</v>
      </c>
      <c r="V69" s="429">
        <f>payesh!BR65</f>
        <v>0</v>
      </c>
      <c r="W69" s="429">
        <f>payesh!BR78</f>
        <v>0</v>
      </c>
      <c r="X69" s="429">
        <f>payesh!BR79</f>
        <v>0</v>
      </c>
      <c r="Y69" s="429">
        <f>payesh!$BR$83</f>
        <v>0</v>
      </c>
      <c r="Z69" s="429">
        <f>payesh!$BR$84</f>
        <v>0</v>
      </c>
      <c r="AA69" s="429">
        <f>payesh!BR86</f>
        <v>0</v>
      </c>
      <c r="AB69" s="429">
        <f>payesh!BR153</f>
        <v>0</v>
      </c>
      <c r="AC69" s="429">
        <f>payesh!BR155</f>
        <v>0</v>
      </c>
      <c r="AD69" s="429">
        <f>payesh!BR157</f>
        <v>0</v>
      </c>
      <c r="AE69" s="429">
        <f>payesh!BR159</f>
        <v>0</v>
      </c>
      <c r="AF69" s="429">
        <f>payesh!BR161</f>
        <v>0</v>
      </c>
      <c r="AG69" s="429">
        <f>payesh!BR163</f>
        <v>0</v>
      </c>
      <c r="AH69" s="429">
        <f>payesh!BR165</f>
        <v>0</v>
      </c>
      <c r="AI69" s="429">
        <f>payesh!BR167</f>
        <v>0</v>
      </c>
      <c r="AJ69" s="429">
        <f>payesh!BR169</f>
        <v>0</v>
      </c>
      <c r="AK69" s="432">
        <f>payesh!BR171</f>
        <v>0</v>
      </c>
    </row>
    <row r="70" spans="2:37" ht="18.75" thickBot="1" x14ac:dyDescent="0.3">
      <c r="B70" s="433">
        <f>payesh!BS7</f>
        <v>67</v>
      </c>
      <c r="C70" s="421">
        <f>payesh!BS3</f>
        <v>0</v>
      </c>
      <c r="D70" s="421">
        <f>payesh!BS4</f>
        <v>0</v>
      </c>
      <c r="E70" s="421">
        <f>payesh!BS5</f>
        <v>0</v>
      </c>
      <c r="F70" s="421">
        <f>payesh!BS6</f>
        <v>0</v>
      </c>
      <c r="G70" s="421">
        <f>payesh!BS10</f>
        <v>0</v>
      </c>
      <c r="H70" s="421">
        <f>payesh!BS13</f>
        <v>0</v>
      </c>
      <c r="I70" s="422">
        <f>payesh!BS14</f>
        <v>0</v>
      </c>
      <c r="J70" s="421">
        <f>payesh!BS9</f>
        <v>0</v>
      </c>
      <c r="K70" s="421">
        <f>payesh!BS18</f>
        <v>0</v>
      </c>
      <c r="L70" s="421">
        <f>payesh!BS8</f>
        <v>0</v>
      </c>
      <c r="M70" s="421">
        <f>payesh!BS46</f>
        <v>0</v>
      </c>
      <c r="N70" s="422">
        <f>payesh!BS17</f>
        <v>0</v>
      </c>
      <c r="O70" s="421">
        <f>payesh!BS16</f>
        <v>0</v>
      </c>
      <c r="P70" s="421">
        <f>payesh!BS19</f>
        <v>0</v>
      </c>
      <c r="Q70" s="421">
        <f>payesh!BS20</f>
        <v>0</v>
      </c>
      <c r="R70" s="421">
        <f>payesh!BS21</f>
        <v>0</v>
      </c>
      <c r="S70" s="421">
        <f>payesh!$BS$55</f>
        <v>0</v>
      </c>
      <c r="T70" s="444">
        <f>payesh!BS64</f>
        <v>0</v>
      </c>
      <c r="U70" s="421">
        <f>payesh!$BS$56</f>
        <v>0</v>
      </c>
      <c r="V70" s="421">
        <f>payesh!BS65</f>
        <v>0</v>
      </c>
      <c r="W70" s="421">
        <f>payesh!BS78</f>
        <v>0</v>
      </c>
      <c r="X70" s="421">
        <f>payesh!BS79</f>
        <v>0</v>
      </c>
      <c r="Y70" s="421">
        <f>payesh!$BS$83</f>
        <v>0</v>
      </c>
      <c r="Z70" s="421">
        <f>payesh!$BS$84</f>
        <v>0</v>
      </c>
      <c r="AA70" s="421">
        <f>payesh!BS86</f>
        <v>0</v>
      </c>
      <c r="AB70" s="421">
        <f>payesh!BS153</f>
        <v>0</v>
      </c>
      <c r="AC70" s="421">
        <f>payesh!BS155</f>
        <v>0</v>
      </c>
      <c r="AD70" s="421">
        <f>payesh!BS157</f>
        <v>0</v>
      </c>
      <c r="AE70" s="421">
        <f>payesh!BS159</f>
        <v>0</v>
      </c>
      <c r="AF70" s="421">
        <f>payesh!BS161</f>
        <v>0</v>
      </c>
      <c r="AG70" s="421">
        <f>payesh!BS163</f>
        <v>0</v>
      </c>
      <c r="AH70" s="421">
        <f>payesh!BS165</f>
        <v>0</v>
      </c>
      <c r="AI70" s="421">
        <f>payesh!BS167</f>
        <v>0</v>
      </c>
      <c r="AJ70" s="421">
        <f>payesh!BS169</f>
        <v>0</v>
      </c>
      <c r="AK70" s="424">
        <f>payesh!BS171</f>
        <v>0</v>
      </c>
    </row>
    <row r="71" spans="2:37" ht="18.75" thickBot="1" x14ac:dyDescent="0.3">
      <c r="B71" s="426">
        <f>payesh!BT7</f>
        <v>68</v>
      </c>
      <c r="C71" s="429">
        <f>payesh!BT3</f>
        <v>0</v>
      </c>
      <c r="D71" s="429">
        <f>payesh!BT4</f>
        <v>0</v>
      </c>
      <c r="E71" s="429">
        <f>payesh!BT5</f>
        <v>0</v>
      </c>
      <c r="F71" s="429">
        <f>payesh!BT6</f>
        <v>0</v>
      </c>
      <c r="G71" s="429">
        <f>payesh!BT10</f>
        <v>0</v>
      </c>
      <c r="H71" s="429">
        <f>payesh!BT13</f>
        <v>0</v>
      </c>
      <c r="I71" s="430">
        <f>payesh!BT14</f>
        <v>0</v>
      </c>
      <c r="J71" s="429">
        <f>payesh!BT9</f>
        <v>0</v>
      </c>
      <c r="K71" s="429">
        <f>payesh!BT18</f>
        <v>0</v>
      </c>
      <c r="L71" s="429">
        <f>payesh!BT8</f>
        <v>0</v>
      </c>
      <c r="M71" s="429">
        <f>payesh!BT46</f>
        <v>0</v>
      </c>
      <c r="N71" s="430">
        <f>payesh!BT17</f>
        <v>0</v>
      </c>
      <c r="O71" s="429">
        <f>payesh!BT16</f>
        <v>0</v>
      </c>
      <c r="P71" s="429">
        <f>payesh!BT19</f>
        <v>0</v>
      </c>
      <c r="Q71" s="429">
        <f>payesh!BT20</f>
        <v>0</v>
      </c>
      <c r="R71" s="429">
        <f>payesh!BT21</f>
        <v>0</v>
      </c>
      <c r="S71" s="429">
        <f>payesh!$BT$55</f>
        <v>0</v>
      </c>
      <c r="T71" s="445">
        <f>payesh!BT64</f>
        <v>0</v>
      </c>
      <c r="U71" s="429">
        <f>payesh!$BT$56</f>
        <v>0</v>
      </c>
      <c r="V71" s="429">
        <f>payesh!BT65</f>
        <v>0</v>
      </c>
      <c r="W71" s="429">
        <f>payesh!BT78</f>
        <v>0</v>
      </c>
      <c r="X71" s="429">
        <f>payesh!BT79</f>
        <v>0</v>
      </c>
      <c r="Y71" s="429">
        <f>payesh!$BT$83</f>
        <v>0</v>
      </c>
      <c r="Z71" s="429">
        <f>payesh!$BT$84</f>
        <v>0</v>
      </c>
      <c r="AA71" s="429">
        <f>payesh!BT86</f>
        <v>0</v>
      </c>
      <c r="AB71" s="429">
        <f>payesh!BT153</f>
        <v>0</v>
      </c>
      <c r="AC71" s="429">
        <f>payesh!BT155</f>
        <v>0</v>
      </c>
      <c r="AD71" s="429">
        <f>payesh!BT157</f>
        <v>0</v>
      </c>
      <c r="AE71" s="429">
        <f>payesh!BT159</f>
        <v>0</v>
      </c>
      <c r="AF71" s="429">
        <f>payesh!BT161</f>
        <v>0</v>
      </c>
      <c r="AG71" s="429">
        <f>payesh!BT163</f>
        <v>0</v>
      </c>
      <c r="AH71" s="429">
        <f>payesh!BT165</f>
        <v>0</v>
      </c>
      <c r="AI71" s="429">
        <f>payesh!BT167</f>
        <v>0</v>
      </c>
      <c r="AJ71" s="429">
        <f>payesh!BT169</f>
        <v>0</v>
      </c>
      <c r="AK71" s="432">
        <f>payesh!BT171</f>
        <v>0</v>
      </c>
    </row>
    <row r="72" spans="2:37" ht="18.75" thickBot="1" x14ac:dyDescent="0.3">
      <c r="B72" s="433">
        <f>payesh!BU7</f>
        <v>69</v>
      </c>
      <c r="C72" s="421">
        <f>payesh!BU3</f>
        <v>0</v>
      </c>
      <c r="D72" s="421">
        <f>payesh!BU4</f>
        <v>0</v>
      </c>
      <c r="E72" s="421">
        <f>payesh!BU5</f>
        <v>0</v>
      </c>
      <c r="F72" s="421">
        <f>payesh!BU6</f>
        <v>0</v>
      </c>
      <c r="G72" s="421">
        <f>payesh!BU10</f>
        <v>0</v>
      </c>
      <c r="H72" s="421">
        <f>payesh!BU13</f>
        <v>0</v>
      </c>
      <c r="I72" s="422">
        <f>payesh!BU14</f>
        <v>0</v>
      </c>
      <c r="J72" s="421">
        <f>payesh!BU9</f>
        <v>0</v>
      </c>
      <c r="K72" s="421">
        <f>payesh!BU18</f>
        <v>0</v>
      </c>
      <c r="L72" s="421">
        <f>payesh!BU8</f>
        <v>0</v>
      </c>
      <c r="M72" s="421">
        <f>payesh!BU46</f>
        <v>0</v>
      </c>
      <c r="N72" s="422">
        <f>payesh!BU17</f>
        <v>0</v>
      </c>
      <c r="O72" s="421">
        <f>payesh!BU16</f>
        <v>0</v>
      </c>
      <c r="P72" s="421">
        <f>payesh!BU19</f>
        <v>0</v>
      </c>
      <c r="Q72" s="421">
        <f>payesh!BU20</f>
        <v>0</v>
      </c>
      <c r="R72" s="421">
        <f>payesh!BU21</f>
        <v>0</v>
      </c>
      <c r="S72" s="421">
        <f>payesh!$BU$55</f>
        <v>0</v>
      </c>
      <c r="T72" s="444">
        <f>payesh!BU64</f>
        <v>0</v>
      </c>
      <c r="U72" s="421">
        <f>payesh!$BU$56</f>
        <v>0</v>
      </c>
      <c r="V72" s="421">
        <f>payesh!BU65</f>
        <v>0</v>
      </c>
      <c r="W72" s="421">
        <f>payesh!BU78</f>
        <v>0</v>
      </c>
      <c r="X72" s="421">
        <f>payesh!BU79</f>
        <v>0</v>
      </c>
      <c r="Y72" s="421">
        <f>payesh!$BU$83</f>
        <v>0</v>
      </c>
      <c r="Z72" s="421">
        <f>payesh!$BU$84</f>
        <v>0</v>
      </c>
      <c r="AA72" s="421">
        <f>payesh!BU86</f>
        <v>0</v>
      </c>
      <c r="AB72" s="421">
        <f>payesh!BU153</f>
        <v>0</v>
      </c>
      <c r="AC72" s="421">
        <f>payesh!BU155</f>
        <v>0</v>
      </c>
      <c r="AD72" s="421">
        <f>payesh!BU157</f>
        <v>0</v>
      </c>
      <c r="AE72" s="421">
        <f>payesh!BU159</f>
        <v>0</v>
      </c>
      <c r="AF72" s="421">
        <f>payesh!BU161</f>
        <v>0</v>
      </c>
      <c r="AG72" s="421">
        <f>payesh!BU163</f>
        <v>0</v>
      </c>
      <c r="AH72" s="421">
        <f>payesh!BU165</f>
        <v>0</v>
      </c>
      <c r="AI72" s="421">
        <f>payesh!BU167</f>
        <v>0</v>
      </c>
      <c r="AJ72" s="421">
        <f>payesh!BU169</f>
        <v>0</v>
      </c>
      <c r="AK72" s="424">
        <f>payesh!BU171</f>
        <v>0</v>
      </c>
    </row>
    <row r="73" spans="2:37" ht="18.75" thickBot="1" x14ac:dyDescent="0.3">
      <c r="B73" s="426">
        <f>payesh!BV7</f>
        <v>70</v>
      </c>
      <c r="C73" s="429">
        <f>payesh!BV3</f>
        <v>0</v>
      </c>
      <c r="D73" s="429">
        <f>payesh!BV4</f>
        <v>0</v>
      </c>
      <c r="E73" s="429">
        <f>payesh!BV5</f>
        <v>0</v>
      </c>
      <c r="F73" s="429">
        <f>payesh!BV6</f>
        <v>0</v>
      </c>
      <c r="G73" s="429">
        <f>payesh!BV10</f>
        <v>0</v>
      </c>
      <c r="H73" s="429">
        <f>payesh!BV13</f>
        <v>0</v>
      </c>
      <c r="I73" s="430">
        <f>payesh!BV14</f>
        <v>0</v>
      </c>
      <c r="J73" s="429">
        <f>payesh!BV9</f>
        <v>0</v>
      </c>
      <c r="K73" s="429">
        <f>payesh!BV18</f>
        <v>0</v>
      </c>
      <c r="L73" s="429">
        <f>payesh!BV8</f>
        <v>0</v>
      </c>
      <c r="M73" s="429">
        <f>payesh!BV46</f>
        <v>0</v>
      </c>
      <c r="N73" s="430">
        <f>payesh!BV17</f>
        <v>0</v>
      </c>
      <c r="O73" s="429">
        <f>payesh!BV16</f>
        <v>0</v>
      </c>
      <c r="P73" s="429">
        <f>payesh!BV19</f>
        <v>0</v>
      </c>
      <c r="Q73" s="429">
        <f>payesh!BV20</f>
        <v>0</v>
      </c>
      <c r="R73" s="429">
        <f>payesh!BV21</f>
        <v>0</v>
      </c>
      <c r="S73" s="429">
        <f>payesh!$BV$55</f>
        <v>0</v>
      </c>
      <c r="T73" s="445">
        <f>payesh!BV64</f>
        <v>0</v>
      </c>
      <c r="U73" s="429">
        <f>payesh!$BV$56</f>
        <v>0</v>
      </c>
      <c r="V73" s="429">
        <f>payesh!BV65</f>
        <v>0</v>
      </c>
      <c r="W73" s="429">
        <f>payesh!BV78</f>
        <v>0</v>
      </c>
      <c r="X73" s="429">
        <f>payesh!BV79</f>
        <v>0</v>
      </c>
      <c r="Y73" s="429">
        <f>payesh!$BV$83</f>
        <v>0</v>
      </c>
      <c r="Z73" s="429">
        <f>payesh!$BV$84</f>
        <v>0</v>
      </c>
      <c r="AA73" s="429">
        <f>payesh!BV86</f>
        <v>0</v>
      </c>
      <c r="AB73" s="429">
        <f>payesh!BV153</f>
        <v>0</v>
      </c>
      <c r="AC73" s="429">
        <f>payesh!BV155</f>
        <v>0</v>
      </c>
      <c r="AD73" s="429">
        <f>payesh!BV157</f>
        <v>0</v>
      </c>
      <c r="AE73" s="429">
        <f>payesh!BV159</f>
        <v>0</v>
      </c>
      <c r="AF73" s="429">
        <f>payesh!BV161</f>
        <v>0</v>
      </c>
      <c r="AG73" s="429">
        <f>payesh!BV163</f>
        <v>0</v>
      </c>
      <c r="AH73" s="429">
        <f>payesh!BV165</f>
        <v>0</v>
      </c>
      <c r="AI73" s="429">
        <f>payesh!BV167</f>
        <v>0</v>
      </c>
      <c r="AJ73" s="429">
        <f>payesh!BV169</f>
        <v>0</v>
      </c>
      <c r="AK73" s="432">
        <f>payesh!BV171</f>
        <v>0</v>
      </c>
    </row>
    <row r="74" spans="2:37" ht="18.75" thickBot="1" x14ac:dyDescent="0.3">
      <c r="B74" s="433">
        <f>payesh!BW7</f>
        <v>71</v>
      </c>
      <c r="C74" s="421">
        <f>payesh!BW3</f>
        <v>0</v>
      </c>
      <c r="D74" s="421">
        <f>payesh!BW4</f>
        <v>0</v>
      </c>
      <c r="E74" s="421">
        <f>payesh!BW5</f>
        <v>0</v>
      </c>
      <c r="F74" s="421">
        <f>payesh!BW6</f>
        <v>0</v>
      </c>
      <c r="G74" s="421">
        <f>payesh!BW10</f>
        <v>0</v>
      </c>
      <c r="H74" s="421">
        <f>payesh!BW13</f>
        <v>0</v>
      </c>
      <c r="I74" s="422">
        <f>payesh!BW14</f>
        <v>0</v>
      </c>
      <c r="J74" s="421">
        <f>payesh!BW9</f>
        <v>0</v>
      </c>
      <c r="K74" s="421">
        <f>payesh!BW18</f>
        <v>0</v>
      </c>
      <c r="L74" s="421">
        <f>payesh!BW8</f>
        <v>0</v>
      </c>
      <c r="M74" s="421">
        <f>payesh!BW46</f>
        <v>0</v>
      </c>
      <c r="N74" s="422">
        <f>payesh!BW17</f>
        <v>0</v>
      </c>
      <c r="O74" s="421">
        <f>payesh!BW16</f>
        <v>0</v>
      </c>
      <c r="P74" s="421">
        <f>payesh!BW19</f>
        <v>0</v>
      </c>
      <c r="Q74" s="421">
        <f>payesh!BW20</f>
        <v>0</v>
      </c>
      <c r="R74" s="421">
        <f>payesh!BW21</f>
        <v>0</v>
      </c>
      <c r="S74" s="421">
        <f>payesh!$BW$55</f>
        <v>0</v>
      </c>
      <c r="T74" s="444">
        <f>payesh!BW64</f>
        <v>0</v>
      </c>
      <c r="U74" s="421">
        <f>payesh!$BW$56</f>
        <v>0</v>
      </c>
      <c r="V74" s="421">
        <f>payesh!BW65</f>
        <v>0</v>
      </c>
      <c r="W74" s="421">
        <f>payesh!BW78</f>
        <v>0</v>
      </c>
      <c r="X74" s="421">
        <f>payesh!BW79</f>
        <v>0</v>
      </c>
      <c r="Y74" s="421">
        <f>payesh!$BW$83</f>
        <v>0</v>
      </c>
      <c r="Z74" s="421">
        <f>payesh!$BW$84</f>
        <v>0</v>
      </c>
      <c r="AA74" s="421">
        <f>payesh!BW86</f>
        <v>0</v>
      </c>
      <c r="AB74" s="421">
        <f>payesh!BW153</f>
        <v>0</v>
      </c>
      <c r="AC74" s="421">
        <f>payesh!BW155</f>
        <v>0</v>
      </c>
      <c r="AD74" s="421">
        <f>payesh!BW157</f>
        <v>0</v>
      </c>
      <c r="AE74" s="421">
        <f>payesh!BW159</f>
        <v>0</v>
      </c>
      <c r="AF74" s="421">
        <f>payesh!BW161</f>
        <v>0</v>
      </c>
      <c r="AG74" s="421">
        <f>payesh!BW163</f>
        <v>0</v>
      </c>
      <c r="AH74" s="421">
        <f>payesh!BW165</f>
        <v>0</v>
      </c>
      <c r="AI74" s="421">
        <f>payesh!BW167</f>
        <v>0</v>
      </c>
      <c r="AJ74" s="421">
        <f>payesh!BW169</f>
        <v>0</v>
      </c>
      <c r="AK74" s="424">
        <f>payesh!BW171</f>
        <v>0</v>
      </c>
    </row>
    <row r="75" spans="2:37" ht="18.75" thickBot="1" x14ac:dyDescent="0.3">
      <c r="B75" s="426">
        <f>payesh!BX7</f>
        <v>72</v>
      </c>
      <c r="C75" s="429">
        <f>payesh!BX3</f>
        <v>0</v>
      </c>
      <c r="D75" s="429">
        <f>payesh!BX4</f>
        <v>0</v>
      </c>
      <c r="E75" s="429">
        <f>payesh!BX5</f>
        <v>0</v>
      </c>
      <c r="F75" s="429">
        <f>payesh!BX6</f>
        <v>0</v>
      </c>
      <c r="G75" s="429">
        <f>payesh!BX10</f>
        <v>0</v>
      </c>
      <c r="H75" s="429">
        <f>payesh!BX13</f>
        <v>0</v>
      </c>
      <c r="I75" s="430">
        <f>payesh!BX14</f>
        <v>0</v>
      </c>
      <c r="J75" s="429">
        <f>payesh!BX9</f>
        <v>0</v>
      </c>
      <c r="K75" s="429">
        <f>payesh!BX18</f>
        <v>0</v>
      </c>
      <c r="L75" s="429">
        <f>payesh!BX8</f>
        <v>0</v>
      </c>
      <c r="M75" s="429">
        <f>payesh!BX46</f>
        <v>0</v>
      </c>
      <c r="N75" s="430">
        <f>payesh!BX17</f>
        <v>0</v>
      </c>
      <c r="O75" s="429">
        <f>payesh!BX16</f>
        <v>0</v>
      </c>
      <c r="P75" s="429">
        <f>payesh!BX19</f>
        <v>0</v>
      </c>
      <c r="Q75" s="429">
        <f>payesh!BX20</f>
        <v>0</v>
      </c>
      <c r="R75" s="429">
        <f>payesh!BX21</f>
        <v>0</v>
      </c>
      <c r="S75" s="429">
        <f>payesh!$BX$55</f>
        <v>0</v>
      </c>
      <c r="T75" s="445">
        <f>payesh!BX64</f>
        <v>0</v>
      </c>
      <c r="U75" s="429">
        <f>payesh!$BX$56</f>
        <v>0</v>
      </c>
      <c r="V75" s="429">
        <f>payesh!BX65</f>
        <v>0</v>
      </c>
      <c r="W75" s="429">
        <f>payesh!BX78</f>
        <v>0</v>
      </c>
      <c r="X75" s="429">
        <f>payesh!BX79</f>
        <v>0</v>
      </c>
      <c r="Y75" s="429">
        <f>payesh!$BX$83</f>
        <v>0</v>
      </c>
      <c r="Z75" s="429">
        <f>payesh!$BX$84</f>
        <v>0</v>
      </c>
      <c r="AA75" s="429">
        <f>payesh!BX86</f>
        <v>0</v>
      </c>
      <c r="AB75" s="429">
        <f>payesh!BX153</f>
        <v>0</v>
      </c>
      <c r="AC75" s="429">
        <f>payesh!BX155</f>
        <v>0</v>
      </c>
      <c r="AD75" s="429">
        <f>payesh!BX157</f>
        <v>0</v>
      </c>
      <c r="AE75" s="429">
        <f>payesh!BX159</f>
        <v>0</v>
      </c>
      <c r="AF75" s="429">
        <f>payesh!BX161</f>
        <v>0</v>
      </c>
      <c r="AG75" s="429">
        <f>payesh!BX163</f>
        <v>0</v>
      </c>
      <c r="AH75" s="429">
        <f>payesh!BX165</f>
        <v>0</v>
      </c>
      <c r="AI75" s="429">
        <f>payesh!BX167</f>
        <v>0</v>
      </c>
      <c r="AJ75" s="429">
        <f>payesh!BX169</f>
        <v>0</v>
      </c>
      <c r="AK75" s="432">
        <f>payesh!BX171</f>
        <v>0</v>
      </c>
    </row>
    <row r="76" spans="2:37" ht="18.75" thickBot="1" x14ac:dyDescent="0.3">
      <c r="B76" s="433">
        <f>payesh!BY7</f>
        <v>73</v>
      </c>
      <c r="C76" s="421">
        <f>payesh!BY3</f>
        <v>0</v>
      </c>
      <c r="D76" s="421">
        <f>payesh!BY4</f>
        <v>0</v>
      </c>
      <c r="E76" s="421">
        <f>payesh!BY5</f>
        <v>0</v>
      </c>
      <c r="F76" s="421">
        <f>payesh!BY6</f>
        <v>0</v>
      </c>
      <c r="G76" s="421">
        <f>payesh!BY10</f>
        <v>0</v>
      </c>
      <c r="H76" s="421">
        <f>payesh!BY13</f>
        <v>0</v>
      </c>
      <c r="I76" s="422">
        <f>payesh!BY14</f>
        <v>0</v>
      </c>
      <c r="J76" s="421">
        <f>payesh!BY9</f>
        <v>0</v>
      </c>
      <c r="K76" s="421">
        <f>payesh!BY18</f>
        <v>0</v>
      </c>
      <c r="L76" s="421">
        <f>payesh!BY8</f>
        <v>0</v>
      </c>
      <c r="M76" s="421">
        <f>payesh!BY46</f>
        <v>0</v>
      </c>
      <c r="N76" s="422">
        <f>payesh!BY17</f>
        <v>0</v>
      </c>
      <c r="O76" s="421">
        <f>payesh!BY16</f>
        <v>0</v>
      </c>
      <c r="P76" s="421">
        <f>payesh!BY19</f>
        <v>0</v>
      </c>
      <c r="Q76" s="421">
        <f>payesh!BY20</f>
        <v>0</v>
      </c>
      <c r="R76" s="421">
        <f>payesh!BY21</f>
        <v>0</v>
      </c>
      <c r="S76" s="421">
        <f>payesh!$BY$55</f>
        <v>0</v>
      </c>
      <c r="T76" s="444">
        <f>payesh!BY64</f>
        <v>0</v>
      </c>
      <c r="U76" s="421">
        <f>payesh!$BY$56</f>
        <v>0</v>
      </c>
      <c r="V76" s="421">
        <f>payesh!BY65</f>
        <v>0</v>
      </c>
      <c r="W76" s="421">
        <f>payesh!BY78</f>
        <v>0</v>
      </c>
      <c r="X76" s="421">
        <f>payesh!BY79</f>
        <v>0</v>
      </c>
      <c r="Y76" s="421">
        <f>payesh!$BY$83</f>
        <v>0</v>
      </c>
      <c r="Z76" s="421">
        <f>payesh!$BY$84</f>
        <v>0</v>
      </c>
      <c r="AA76" s="421">
        <f>payesh!BY86</f>
        <v>0</v>
      </c>
      <c r="AB76" s="421">
        <f>payesh!BY153</f>
        <v>0</v>
      </c>
      <c r="AC76" s="421">
        <f>payesh!BY155</f>
        <v>0</v>
      </c>
      <c r="AD76" s="421">
        <f>payesh!BY157</f>
        <v>0</v>
      </c>
      <c r="AE76" s="421">
        <f>payesh!BY159</f>
        <v>0</v>
      </c>
      <c r="AF76" s="421">
        <f>payesh!BY161</f>
        <v>0</v>
      </c>
      <c r="AG76" s="421">
        <f>payesh!BY163</f>
        <v>0</v>
      </c>
      <c r="AH76" s="421">
        <f>payesh!BY165</f>
        <v>0</v>
      </c>
      <c r="AI76" s="421">
        <f>payesh!BY167</f>
        <v>0</v>
      </c>
      <c r="AJ76" s="421">
        <f>payesh!BY169</f>
        <v>0</v>
      </c>
      <c r="AK76" s="424">
        <f>payesh!BY171</f>
        <v>0</v>
      </c>
    </row>
    <row r="77" spans="2:37" ht="18.75" thickBot="1" x14ac:dyDescent="0.3">
      <c r="B77" s="426">
        <f>payesh!BZ7</f>
        <v>74</v>
      </c>
      <c r="C77" s="429">
        <f>payesh!BZ3</f>
        <v>0</v>
      </c>
      <c r="D77" s="429">
        <f>payesh!BZ4</f>
        <v>0</v>
      </c>
      <c r="E77" s="429">
        <f>payesh!BZ5</f>
        <v>0</v>
      </c>
      <c r="F77" s="429">
        <f>payesh!BZ6</f>
        <v>0</v>
      </c>
      <c r="G77" s="429">
        <f>payesh!BZ10</f>
        <v>0</v>
      </c>
      <c r="H77" s="429">
        <f>payesh!BZ13</f>
        <v>0</v>
      </c>
      <c r="I77" s="430">
        <f>payesh!BZ14</f>
        <v>0</v>
      </c>
      <c r="J77" s="429">
        <f>payesh!BZ9</f>
        <v>0</v>
      </c>
      <c r="K77" s="429">
        <f>payesh!BZ18</f>
        <v>0</v>
      </c>
      <c r="L77" s="429">
        <f>payesh!BZ8</f>
        <v>0</v>
      </c>
      <c r="M77" s="429">
        <f>payesh!BZ46</f>
        <v>0</v>
      </c>
      <c r="N77" s="430">
        <f>payesh!BZ17</f>
        <v>0</v>
      </c>
      <c r="O77" s="429">
        <f>payesh!BZ16</f>
        <v>0</v>
      </c>
      <c r="P77" s="429">
        <f>payesh!BZ19</f>
        <v>0</v>
      </c>
      <c r="Q77" s="429">
        <f>payesh!BZ20</f>
        <v>0</v>
      </c>
      <c r="R77" s="429">
        <f>payesh!BZ21</f>
        <v>0</v>
      </c>
      <c r="S77" s="429">
        <f>payesh!$BZ$55</f>
        <v>0</v>
      </c>
      <c r="T77" s="445">
        <f>payesh!BZ64</f>
        <v>0</v>
      </c>
      <c r="U77" s="429">
        <f>payesh!$BZ$56</f>
        <v>0</v>
      </c>
      <c r="V77" s="429">
        <f>payesh!BZ65</f>
        <v>0</v>
      </c>
      <c r="W77" s="429">
        <f>payesh!BZ78</f>
        <v>0</v>
      </c>
      <c r="X77" s="429">
        <f>payesh!BZ79</f>
        <v>0</v>
      </c>
      <c r="Y77" s="429">
        <f>payesh!$BZ$83</f>
        <v>0</v>
      </c>
      <c r="Z77" s="429">
        <f>payesh!$BZ$84</f>
        <v>0</v>
      </c>
      <c r="AA77" s="429">
        <f>payesh!BZ86</f>
        <v>0</v>
      </c>
      <c r="AB77" s="429">
        <f>payesh!BZ153</f>
        <v>0</v>
      </c>
      <c r="AC77" s="429">
        <f>payesh!BZ155</f>
        <v>0</v>
      </c>
      <c r="AD77" s="429">
        <f>payesh!BZ157</f>
        <v>0</v>
      </c>
      <c r="AE77" s="429">
        <f>payesh!BZ159</f>
        <v>0</v>
      </c>
      <c r="AF77" s="429">
        <f>payesh!BZ161</f>
        <v>0</v>
      </c>
      <c r="AG77" s="429">
        <f>payesh!BZ163</f>
        <v>0</v>
      </c>
      <c r="AH77" s="429">
        <f>payesh!BZ165</f>
        <v>0</v>
      </c>
      <c r="AI77" s="429">
        <f>payesh!BZ167</f>
        <v>0</v>
      </c>
      <c r="AJ77" s="429">
        <f>payesh!BZ169</f>
        <v>0</v>
      </c>
      <c r="AK77" s="432">
        <f>payesh!BZ171</f>
        <v>0</v>
      </c>
    </row>
    <row r="78" spans="2:37" ht="18.75" thickBot="1" x14ac:dyDescent="0.3">
      <c r="B78" s="433">
        <f>payesh!CA7</f>
        <v>75</v>
      </c>
      <c r="C78" s="421">
        <f>payesh!CA3</f>
        <v>0</v>
      </c>
      <c r="D78" s="421">
        <f>payesh!CA4</f>
        <v>0</v>
      </c>
      <c r="E78" s="421">
        <f>payesh!CA5</f>
        <v>0</v>
      </c>
      <c r="F78" s="421">
        <f>payesh!CA6</f>
        <v>0</v>
      </c>
      <c r="G78" s="421">
        <f>payesh!CA10</f>
        <v>0</v>
      </c>
      <c r="H78" s="421">
        <f>payesh!CA13</f>
        <v>0</v>
      </c>
      <c r="I78" s="422">
        <f>payesh!CA14</f>
        <v>0</v>
      </c>
      <c r="J78" s="421">
        <f>payesh!CA9</f>
        <v>0</v>
      </c>
      <c r="K78" s="421">
        <f>payesh!CA18</f>
        <v>0</v>
      </c>
      <c r="L78" s="421">
        <f>payesh!CA8</f>
        <v>0</v>
      </c>
      <c r="M78" s="421">
        <f>payesh!CA46</f>
        <v>0</v>
      </c>
      <c r="N78" s="422">
        <f>payesh!CA17</f>
        <v>0</v>
      </c>
      <c r="O78" s="421">
        <f>payesh!CA16</f>
        <v>0</v>
      </c>
      <c r="P78" s="421">
        <f>payesh!CA19</f>
        <v>0</v>
      </c>
      <c r="Q78" s="421">
        <f>payesh!CA20</f>
        <v>0</v>
      </c>
      <c r="R78" s="421">
        <f>payesh!CA21</f>
        <v>0</v>
      </c>
      <c r="S78" s="421">
        <f>payesh!$CA$55</f>
        <v>0</v>
      </c>
      <c r="T78" s="444">
        <f>payesh!CA64</f>
        <v>0</v>
      </c>
      <c r="U78" s="421">
        <f>payesh!$CA$56</f>
        <v>0</v>
      </c>
      <c r="V78" s="421">
        <f>payesh!CA65</f>
        <v>0</v>
      </c>
      <c r="W78" s="421">
        <f>payesh!CA78</f>
        <v>0</v>
      </c>
      <c r="X78" s="421">
        <f>payesh!CA79</f>
        <v>0</v>
      </c>
      <c r="Y78" s="421">
        <f>payesh!$CA$83</f>
        <v>0</v>
      </c>
      <c r="Z78" s="421">
        <f>payesh!$CA$84</f>
        <v>0</v>
      </c>
      <c r="AA78" s="421">
        <f>payesh!CA86</f>
        <v>0</v>
      </c>
      <c r="AB78" s="421">
        <f>payesh!CA153</f>
        <v>0</v>
      </c>
      <c r="AC78" s="421">
        <f>payesh!CA155</f>
        <v>0</v>
      </c>
      <c r="AD78" s="421">
        <f>payesh!CA157</f>
        <v>0</v>
      </c>
      <c r="AE78" s="421">
        <f>payesh!CA159</f>
        <v>0</v>
      </c>
      <c r="AF78" s="421">
        <f>payesh!CA161</f>
        <v>0</v>
      </c>
      <c r="AG78" s="421">
        <f>payesh!CA163</f>
        <v>0</v>
      </c>
      <c r="AH78" s="421">
        <f>payesh!CA165</f>
        <v>0</v>
      </c>
      <c r="AI78" s="421">
        <f>payesh!CA167</f>
        <v>0</v>
      </c>
      <c r="AJ78" s="421">
        <f>payesh!CA169</f>
        <v>0</v>
      </c>
      <c r="AK78" s="424">
        <f>payesh!CA171</f>
        <v>0</v>
      </c>
    </row>
    <row r="79" spans="2:37" ht="18.75" thickBot="1" x14ac:dyDescent="0.3">
      <c r="B79" s="426">
        <f>payesh!CB7</f>
        <v>76</v>
      </c>
      <c r="C79" s="429">
        <f>payesh!CB3</f>
        <v>0</v>
      </c>
      <c r="D79" s="429">
        <f>payesh!CB4</f>
        <v>0</v>
      </c>
      <c r="E79" s="429">
        <f>payesh!CB5</f>
        <v>0</v>
      </c>
      <c r="F79" s="429">
        <f>payesh!CB6</f>
        <v>0</v>
      </c>
      <c r="G79" s="429">
        <f>payesh!CB10</f>
        <v>0</v>
      </c>
      <c r="H79" s="429">
        <f>payesh!CB13</f>
        <v>0</v>
      </c>
      <c r="I79" s="430">
        <f>payesh!CB14</f>
        <v>0</v>
      </c>
      <c r="J79" s="429">
        <f>payesh!CB9</f>
        <v>0</v>
      </c>
      <c r="K79" s="429">
        <f>payesh!CB18</f>
        <v>0</v>
      </c>
      <c r="L79" s="429">
        <f>payesh!CB8</f>
        <v>0</v>
      </c>
      <c r="M79" s="429">
        <f>payesh!CB46</f>
        <v>0</v>
      </c>
      <c r="N79" s="430">
        <f>payesh!CB17</f>
        <v>0</v>
      </c>
      <c r="O79" s="429">
        <f>payesh!CB16</f>
        <v>0</v>
      </c>
      <c r="P79" s="429">
        <f>payesh!CB19</f>
        <v>0</v>
      </c>
      <c r="Q79" s="429">
        <f>payesh!CB20</f>
        <v>0</v>
      </c>
      <c r="R79" s="429">
        <f>payesh!CB21</f>
        <v>0</v>
      </c>
      <c r="S79" s="429">
        <f>payesh!$CB$55</f>
        <v>0</v>
      </c>
      <c r="T79" s="445">
        <f>payesh!CB64</f>
        <v>0</v>
      </c>
      <c r="U79" s="429">
        <f>payesh!$CB$56</f>
        <v>0</v>
      </c>
      <c r="V79" s="429">
        <f>payesh!CB65</f>
        <v>0</v>
      </c>
      <c r="W79" s="429">
        <f>payesh!CB78</f>
        <v>0</v>
      </c>
      <c r="X79" s="429">
        <f>payesh!CB79</f>
        <v>0</v>
      </c>
      <c r="Y79" s="429">
        <f>payesh!$CB$83</f>
        <v>0</v>
      </c>
      <c r="Z79" s="429">
        <f>payesh!$CB$84</f>
        <v>0</v>
      </c>
      <c r="AA79" s="429">
        <f>payesh!CB86</f>
        <v>0</v>
      </c>
      <c r="AB79" s="429">
        <f>payesh!CB153</f>
        <v>0</v>
      </c>
      <c r="AC79" s="429">
        <f>payesh!CB155</f>
        <v>0</v>
      </c>
      <c r="AD79" s="429">
        <f>payesh!CB157</f>
        <v>0</v>
      </c>
      <c r="AE79" s="429">
        <f>payesh!CB159</f>
        <v>0</v>
      </c>
      <c r="AF79" s="429">
        <f>payesh!CB161</f>
        <v>0</v>
      </c>
      <c r="AG79" s="429">
        <f>payesh!CB163</f>
        <v>0</v>
      </c>
      <c r="AH79" s="429">
        <f>payesh!CB165</f>
        <v>0</v>
      </c>
      <c r="AI79" s="429">
        <f>payesh!CB167</f>
        <v>0</v>
      </c>
      <c r="AJ79" s="429">
        <f>payesh!CB169</f>
        <v>0</v>
      </c>
      <c r="AK79" s="432">
        <f>payesh!CB171</f>
        <v>0</v>
      </c>
    </row>
    <row r="80" spans="2:37" ht="18.75" thickBot="1" x14ac:dyDescent="0.3">
      <c r="B80" s="433">
        <f>payesh!CC7</f>
        <v>77</v>
      </c>
      <c r="C80" s="421">
        <f>payesh!CC3</f>
        <v>0</v>
      </c>
      <c r="D80" s="421">
        <f>payesh!CC4</f>
        <v>0</v>
      </c>
      <c r="E80" s="421">
        <f>payesh!CC5</f>
        <v>0</v>
      </c>
      <c r="F80" s="421">
        <f>payesh!CC6</f>
        <v>0</v>
      </c>
      <c r="G80" s="421">
        <f>payesh!CC10</f>
        <v>0</v>
      </c>
      <c r="H80" s="421">
        <f>payesh!CC13</f>
        <v>0</v>
      </c>
      <c r="I80" s="422">
        <f>payesh!CC14</f>
        <v>0</v>
      </c>
      <c r="J80" s="421">
        <f>payesh!CC9</f>
        <v>0</v>
      </c>
      <c r="K80" s="421">
        <f>payesh!CC18</f>
        <v>0</v>
      </c>
      <c r="L80" s="421">
        <f>payesh!CC8</f>
        <v>0</v>
      </c>
      <c r="M80" s="421">
        <f>payesh!CC46</f>
        <v>0</v>
      </c>
      <c r="N80" s="422">
        <f>payesh!CC17</f>
        <v>0</v>
      </c>
      <c r="O80" s="421">
        <f>payesh!CC16</f>
        <v>0</v>
      </c>
      <c r="P80" s="421">
        <f>payesh!CC19</f>
        <v>0</v>
      </c>
      <c r="Q80" s="421">
        <f>payesh!CC20</f>
        <v>0</v>
      </c>
      <c r="R80" s="421">
        <f>payesh!CC21</f>
        <v>0</v>
      </c>
      <c r="S80" s="421">
        <f>payesh!$CC$55</f>
        <v>0</v>
      </c>
      <c r="T80" s="444">
        <f>payesh!CC64</f>
        <v>0</v>
      </c>
      <c r="U80" s="421">
        <f>payesh!$CC$56</f>
        <v>0</v>
      </c>
      <c r="V80" s="421">
        <f>payesh!CC65</f>
        <v>0</v>
      </c>
      <c r="W80" s="421">
        <f>payesh!CC78</f>
        <v>0</v>
      </c>
      <c r="X80" s="421">
        <f>payesh!CC79</f>
        <v>0</v>
      </c>
      <c r="Y80" s="421">
        <f>payesh!$CC$83</f>
        <v>0</v>
      </c>
      <c r="Z80" s="421">
        <f>payesh!$CC$84</f>
        <v>0</v>
      </c>
      <c r="AA80" s="421">
        <f>payesh!CC86</f>
        <v>0</v>
      </c>
      <c r="AB80" s="421">
        <f>payesh!CC153</f>
        <v>0</v>
      </c>
      <c r="AC80" s="421">
        <f>payesh!CC155</f>
        <v>0</v>
      </c>
      <c r="AD80" s="421">
        <f>payesh!CC157</f>
        <v>0</v>
      </c>
      <c r="AE80" s="421">
        <f>payesh!CC159</f>
        <v>0</v>
      </c>
      <c r="AF80" s="421">
        <f>payesh!CC161</f>
        <v>0</v>
      </c>
      <c r="AG80" s="421">
        <f>payesh!CC163</f>
        <v>0</v>
      </c>
      <c r="AH80" s="421">
        <f>payesh!CC165</f>
        <v>0</v>
      </c>
      <c r="AI80" s="421">
        <f>payesh!CC167</f>
        <v>0</v>
      </c>
      <c r="AJ80" s="421">
        <f>payesh!CC169</f>
        <v>0</v>
      </c>
      <c r="AK80" s="424">
        <f>payesh!CC171</f>
        <v>0</v>
      </c>
    </row>
    <row r="81" spans="2:37" ht="18.75" thickBot="1" x14ac:dyDescent="0.3">
      <c r="B81" s="426">
        <f>payesh!CD7</f>
        <v>78</v>
      </c>
      <c r="C81" s="429">
        <f>payesh!CD3</f>
        <v>0</v>
      </c>
      <c r="D81" s="429">
        <f>payesh!CD4</f>
        <v>0</v>
      </c>
      <c r="E81" s="429">
        <f>payesh!CD5</f>
        <v>0</v>
      </c>
      <c r="F81" s="429">
        <f>payesh!CD6</f>
        <v>0</v>
      </c>
      <c r="G81" s="429">
        <f>payesh!CD10</f>
        <v>0</v>
      </c>
      <c r="H81" s="429">
        <f>payesh!CD13</f>
        <v>0</v>
      </c>
      <c r="I81" s="430">
        <f>payesh!CD14</f>
        <v>0</v>
      </c>
      <c r="J81" s="429">
        <f>payesh!CD9</f>
        <v>0</v>
      </c>
      <c r="K81" s="429">
        <f>payesh!CD18</f>
        <v>0</v>
      </c>
      <c r="L81" s="429">
        <f>payesh!CD8</f>
        <v>0</v>
      </c>
      <c r="M81" s="429">
        <f>payesh!CD46</f>
        <v>0</v>
      </c>
      <c r="N81" s="430">
        <f>payesh!CD17</f>
        <v>0</v>
      </c>
      <c r="O81" s="429">
        <f>payesh!CD16</f>
        <v>0</v>
      </c>
      <c r="P81" s="429">
        <f>payesh!CD19</f>
        <v>0</v>
      </c>
      <c r="Q81" s="429">
        <f>payesh!CD20</f>
        <v>0</v>
      </c>
      <c r="R81" s="429">
        <f>payesh!CD21</f>
        <v>0</v>
      </c>
      <c r="S81" s="429">
        <f>payesh!$CD$55</f>
        <v>0</v>
      </c>
      <c r="T81" s="445">
        <f>payesh!CD64</f>
        <v>0</v>
      </c>
      <c r="U81" s="429">
        <f>payesh!$CD$56</f>
        <v>0</v>
      </c>
      <c r="V81" s="429">
        <f>payesh!CD65</f>
        <v>0</v>
      </c>
      <c r="W81" s="429">
        <f>payesh!CD78</f>
        <v>0</v>
      </c>
      <c r="X81" s="429">
        <f>payesh!CD79</f>
        <v>0</v>
      </c>
      <c r="Y81" s="429">
        <f>payesh!$CD$83</f>
        <v>0</v>
      </c>
      <c r="Z81" s="429">
        <f>payesh!$CD$84</f>
        <v>0</v>
      </c>
      <c r="AA81" s="429">
        <f>payesh!CD86</f>
        <v>0</v>
      </c>
      <c r="AB81" s="429">
        <f>payesh!CD153</f>
        <v>0</v>
      </c>
      <c r="AC81" s="429">
        <f>payesh!CD155</f>
        <v>0</v>
      </c>
      <c r="AD81" s="429">
        <f>payesh!CD157</f>
        <v>0</v>
      </c>
      <c r="AE81" s="429">
        <f>payesh!CD159</f>
        <v>0</v>
      </c>
      <c r="AF81" s="429">
        <f>payesh!CD161</f>
        <v>0</v>
      </c>
      <c r="AG81" s="429">
        <f>payesh!CD163</f>
        <v>0</v>
      </c>
      <c r="AH81" s="429">
        <f>payesh!CD165</f>
        <v>0</v>
      </c>
      <c r="AI81" s="429">
        <f>payesh!CD167</f>
        <v>0</v>
      </c>
      <c r="AJ81" s="429">
        <f>payesh!CD169</f>
        <v>0</v>
      </c>
      <c r="AK81" s="432">
        <f>payesh!CD171</f>
        <v>0</v>
      </c>
    </row>
    <row r="82" spans="2:37" ht="18.75" thickBot="1" x14ac:dyDescent="0.3">
      <c r="B82" s="433">
        <f>payesh!CE7</f>
        <v>79</v>
      </c>
      <c r="C82" s="421">
        <f>payesh!CE3</f>
        <v>0</v>
      </c>
      <c r="D82" s="421">
        <f>payesh!CE4</f>
        <v>0</v>
      </c>
      <c r="E82" s="421">
        <f>payesh!CE5</f>
        <v>0</v>
      </c>
      <c r="F82" s="421">
        <f>payesh!CE6</f>
        <v>0</v>
      </c>
      <c r="G82" s="421">
        <f>payesh!CE10</f>
        <v>0</v>
      </c>
      <c r="H82" s="421">
        <f>payesh!CE13</f>
        <v>0</v>
      </c>
      <c r="I82" s="422">
        <f>payesh!CE14</f>
        <v>0</v>
      </c>
      <c r="J82" s="421">
        <f>payesh!CE9</f>
        <v>0</v>
      </c>
      <c r="K82" s="421">
        <f>payesh!CE18</f>
        <v>0</v>
      </c>
      <c r="L82" s="421">
        <f>payesh!CE8</f>
        <v>0</v>
      </c>
      <c r="M82" s="421">
        <f>payesh!CE46</f>
        <v>0</v>
      </c>
      <c r="N82" s="422">
        <f>payesh!CE17</f>
        <v>0</v>
      </c>
      <c r="O82" s="421">
        <f>payesh!CE16</f>
        <v>0</v>
      </c>
      <c r="P82" s="421">
        <f>payesh!CE19</f>
        <v>0</v>
      </c>
      <c r="Q82" s="421">
        <f>payesh!CE20</f>
        <v>0</v>
      </c>
      <c r="R82" s="421">
        <f>payesh!CE21</f>
        <v>0</v>
      </c>
      <c r="S82" s="421">
        <f>payesh!$CE$55</f>
        <v>0</v>
      </c>
      <c r="T82" s="444">
        <f>payesh!CE64</f>
        <v>0</v>
      </c>
      <c r="U82" s="421">
        <f>payesh!$CE$56</f>
        <v>0</v>
      </c>
      <c r="V82" s="421">
        <f>payesh!CE65</f>
        <v>0</v>
      </c>
      <c r="W82" s="421">
        <f>payesh!CE78</f>
        <v>0</v>
      </c>
      <c r="X82" s="421">
        <f>payesh!CE79</f>
        <v>0</v>
      </c>
      <c r="Y82" s="421">
        <f>payesh!$CE$83</f>
        <v>0</v>
      </c>
      <c r="Z82" s="421">
        <f>payesh!$CE$84</f>
        <v>0</v>
      </c>
      <c r="AA82" s="421">
        <f>payesh!CE86</f>
        <v>0</v>
      </c>
      <c r="AB82" s="421">
        <f>payesh!CE153</f>
        <v>0</v>
      </c>
      <c r="AC82" s="421">
        <f>payesh!CE155</f>
        <v>0</v>
      </c>
      <c r="AD82" s="421">
        <f>payesh!CE157</f>
        <v>0</v>
      </c>
      <c r="AE82" s="421">
        <f>payesh!CE159</f>
        <v>0</v>
      </c>
      <c r="AF82" s="421">
        <f>payesh!CE161</f>
        <v>0</v>
      </c>
      <c r="AG82" s="421">
        <f>payesh!CE163</f>
        <v>0</v>
      </c>
      <c r="AH82" s="421">
        <f>payesh!CE165</f>
        <v>0</v>
      </c>
      <c r="AI82" s="421">
        <f>payesh!CE167</f>
        <v>0</v>
      </c>
      <c r="AJ82" s="421">
        <f>payesh!CE169</f>
        <v>0</v>
      </c>
      <c r="AK82" s="424">
        <f>payesh!CE171</f>
        <v>0</v>
      </c>
    </row>
    <row r="83" spans="2:37" ht="18.75" thickBot="1" x14ac:dyDescent="0.3">
      <c r="B83" s="426">
        <f>payesh!CF7</f>
        <v>80</v>
      </c>
      <c r="C83" s="429">
        <f>payesh!CF3</f>
        <v>0</v>
      </c>
      <c r="D83" s="429">
        <f>payesh!CF4</f>
        <v>0</v>
      </c>
      <c r="E83" s="429">
        <f>payesh!CF5</f>
        <v>0</v>
      </c>
      <c r="F83" s="429">
        <f>payesh!CF6</f>
        <v>0</v>
      </c>
      <c r="G83" s="429">
        <f>payesh!CF10</f>
        <v>0</v>
      </c>
      <c r="H83" s="429">
        <f>payesh!CF13</f>
        <v>0</v>
      </c>
      <c r="I83" s="430">
        <f>payesh!CF14</f>
        <v>0</v>
      </c>
      <c r="J83" s="429">
        <f>payesh!CF9</f>
        <v>0</v>
      </c>
      <c r="K83" s="429">
        <f>payesh!CF18</f>
        <v>0</v>
      </c>
      <c r="L83" s="429">
        <f>payesh!CF8</f>
        <v>0</v>
      </c>
      <c r="M83" s="429">
        <f>payesh!CF46</f>
        <v>0</v>
      </c>
      <c r="N83" s="430">
        <f>payesh!CF17</f>
        <v>0</v>
      </c>
      <c r="O83" s="429">
        <f>payesh!CF16</f>
        <v>0</v>
      </c>
      <c r="P83" s="429">
        <f>payesh!CF19</f>
        <v>0</v>
      </c>
      <c r="Q83" s="429">
        <f>payesh!CF20</f>
        <v>0</v>
      </c>
      <c r="R83" s="429">
        <f>payesh!CF21</f>
        <v>0</v>
      </c>
      <c r="S83" s="429">
        <f>payesh!$CF$55</f>
        <v>0</v>
      </c>
      <c r="T83" s="445">
        <f>payesh!CF64</f>
        <v>0</v>
      </c>
      <c r="U83" s="429">
        <f>payesh!$CF$56</f>
        <v>0</v>
      </c>
      <c r="V83" s="429">
        <f>payesh!CF65</f>
        <v>0</v>
      </c>
      <c r="W83" s="429">
        <f>payesh!CF78</f>
        <v>0</v>
      </c>
      <c r="X83" s="429">
        <f>payesh!CF79</f>
        <v>0</v>
      </c>
      <c r="Y83" s="429">
        <f>payesh!$CF$83</f>
        <v>0</v>
      </c>
      <c r="Z83" s="429">
        <f>payesh!$CF$84</f>
        <v>0</v>
      </c>
      <c r="AA83" s="429">
        <f>payesh!CF86</f>
        <v>0</v>
      </c>
      <c r="AB83" s="429">
        <f>payesh!CF153</f>
        <v>0</v>
      </c>
      <c r="AC83" s="429">
        <f>payesh!CF155</f>
        <v>0</v>
      </c>
      <c r="AD83" s="429">
        <f>payesh!CF157</f>
        <v>0</v>
      </c>
      <c r="AE83" s="429">
        <f>payesh!CF159</f>
        <v>0</v>
      </c>
      <c r="AF83" s="429">
        <f>payesh!CF161</f>
        <v>0</v>
      </c>
      <c r="AG83" s="429">
        <f>payesh!CF163</f>
        <v>0</v>
      </c>
      <c r="AH83" s="429">
        <f>payesh!CF165</f>
        <v>0</v>
      </c>
      <c r="AI83" s="429">
        <f>payesh!CF167</f>
        <v>0</v>
      </c>
      <c r="AJ83" s="429">
        <f>payesh!CF169</f>
        <v>0</v>
      </c>
      <c r="AK83" s="432">
        <f>payesh!CF171</f>
        <v>0</v>
      </c>
    </row>
    <row r="84" spans="2:37" ht="18.75" thickBot="1" x14ac:dyDescent="0.3">
      <c r="B84" s="433">
        <f>payesh!CG7</f>
        <v>81</v>
      </c>
      <c r="C84" s="421">
        <f>payesh!CG3</f>
        <v>0</v>
      </c>
      <c r="D84" s="421">
        <f>payesh!CG4</f>
        <v>0</v>
      </c>
      <c r="E84" s="421">
        <f>payesh!CG5</f>
        <v>0</v>
      </c>
      <c r="F84" s="421">
        <f>payesh!CG6</f>
        <v>0</v>
      </c>
      <c r="G84" s="421">
        <f>payesh!CG10</f>
        <v>0</v>
      </c>
      <c r="H84" s="421">
        <f>payesh!CG13</f>
        <v>0</v>
      </c>
      <c r="I84" s="422">
        <f>payesh!CG14</f>
        <v>0</v>
      </c>
      <c r="J84" s="421">
        <f>payesh!CG9</f>
        <v>0</v>
      </c>
      <c r="K84" s="421">
        <f>payesh!CG18</f>
        <v>0</v>
      </c>
      <c r="L84" s="421">
        <f>payesh!CG8</f>
        <v>0</v>
      </c>
      <c r="M84" s="421">
        <f>payesh!CG46</f>
        <v>0</v>
      </c>
      <c r="N84" s="422">
        <f>payesh!CG17</f>
        <v>0</v>
      </c>
      <c r="O84" s="421">
        <f>payesh!CG16</f>
        <v>0</v>
      </c>
      <c r="P84" s="421">
        <f>payesh!CG19</f>
        <v>0</v>
      </c>
      <c r="Q84" s="421">
        <f>payesh!CG20</f>
        <v>0</v>
      </c>
      <c r="R84" s="421">
        <f>payesh!CG21</f>
        <v>0</v>
      </c>
      <c r="S84" s="421">
        <f>payesh!$CG$55</f>
        <v>0</v>
      </c>
      <c r="T84" s="444">
        <f>payesh!CG64</f>
        <v>0</v>
      </c>
      <c r="U84" s="421">
        <f>payesh!$CG$56</f>
        <v>0</v>
      </c>
      <c r="V84" s="421">
        <f>payesh!CG65</f>
        <v>0</v>
      </c>
      <c r="W84" s="421">
        <f>payesh!CG78</f>
        <v>0</v>
      </c>
      <c r="X84" s="421">
        <f>payesh!CG79</f>
        <v>0</v>
      </c>
      <c r="Y84" s="421">
        <f>payesh!$CG$83</f>
        <v>0</v>
      </c>
      <c r="Z84" s="421">
        <f>payesh!$CG$84</f>
        <v>0</v>
      </c>
      <c r="AA84" s="421">
        <f>payesh!CG86</f>
        <v>0</v>
      </c>
      <c r="AB84" s="421">
        <f>payesh!CG153</f>
        <v>0</v>
      </c>
      <c r="AC84" s="421">
        <f>payesh!CG155</f>
        <v>0</v>
      </c>
      <c r="AD84" s="421">
        <f>payesh!CG157</f>
        <v>0</v>
      </c>
      <c r="AE84" s="421">
        <f>payesh!CG159</f>
        <v>0</v>
      </c>
      <c r="AF84" s="421">
        <f>payesh!CG161</f>
        <v>0</v>
      </c>
      <c r="AG84" s="421">
        <f>payesh!CG163</f>
        <v>0</v>
      </c>
      <c r="AH84" s="421">
        <f>payesh!CG165</f>
        <v>0</v>
      </c>
      <c r="AI84" s="421">
        <f>payesh!CG167</f>
        <v>0</v>
      </c>
      <c r="AJ84" s="421">
        <f>payesh!CG169</f>
        <v>0</v>
      </c>
      <c r="AK84" s="424">
        <f>payesh!CG171</f>
        <v>0</v>
      </c>
    </row>
    <row r="85" spans="2:37" ht="18.75" thickBot="1" x14ac:dyDescent="0.3">
      <c r="B85" s="426">
        <f>payesh!CH7</f>
        <v>82</v>
      </c>
      <c r="C85" s="429">
        <f>payesh!CH3</f>
        <v>0</v>
      </c>
      <c r="D85" s="429">
        <f>payesh!CH4</f>
        <v>0</v>
      </c>
      <c r="E85" s="429">
        <f>payesh!CH5</f>
        <v>0</v>
      </c>
      <c r="F85" s="429">
        <f>payesh!CH6</f>
        <v>0</v>
      </c>
      <c r="G85" s="429">
        <f>payesh!CH10</f>
        <v>0</v>
      </c>
      <c r="H85" s="429">
        <f>payesh!CH13</f>
        <v>0</v>
      </c>
      <c r="I85" s="430">
        <f>payesh!CH14</f>
        <v>0</v>
      </c>
      <c r="J85" s="429">
        <f>payesh!CH9</f>
        <v>0</v>
      </c>
      <c r="K85" s="429">
        <f>payesh!CH18</f>
        <v>0</v>
      </c>
      <c r="L85" s="429">
        <f>payesh!CH8</f>
        <v>0</v>
      </c>
      <c r="M85" s="429">
        <f>payesh!CH46</f>
        <v>0</v>
      </c>
      <c r="N85" s="430">
        <f>payesh!CH17</f>
        <v>0</v>
      </c>
      <c r="O85" s="429">
        <f>payesh!CH16</f>
        <v>0</v>
      </c>
      <c r="P85" s="429">
        <f>payesh!CH19</f>
        <v>0</v>
      </c>
      <c r="Q85" s="429">
        <f>payesh!CH20</f>
        <v>0</v>
      </c>
      <c r="R85" s="429">
        <f>payesh!CH21</f>
        <v>0</v>
      </c>
      <c r="S85" s="429">
        <f>payesh!$CH$55</f>
        <v>0</v>
      </c>
      <c r="T85" s="445">
        <f>payesh!CH64</f>
        <v>0</v>
      </c>
      <c r="U85" s="429">
        <f>payesh!$CH$56</f>
        <v>0</v>
      </c>
      <c r="V85" s="429">
        <f>payesh!CH65</f>
        <v>0</v>
      </c>
      <c r="W85" s="429">
        <f>payesh!CH78</f>
        <v>0</v>
      </c>
      <c r="X85" s="429">
        <f>payesh!CH79</f>
        <v>0</v>
      </c>
      <c r="Y85" s="429">
        <f>payesh!$CH$83</f>
        <v>0</v>
      </c>
      <c r="Z85" s="429">
        <f>payesh!$CH$84</f>
        <v>0</v>
      </c>
      <c r="AA85" s="429">
        <f>payesh!CH86</f>
        <v>0</v>
      </c>
      <c r="AB85" s="429">
        <f>payesh!CH153</f>
        <v>0</v>
      </c>
      <c r="AC85" s="429">
        <f>payesh!CH155</f>
        <v>0</v>
      </c>
      <c r="AD85" s="429">
        <f>payesh!CH157</f>
        <v>0</v>
      </c>
      <c r="AE85" s="429">
        <f>payesh!CH159</f>
        <v>0</v>
      </c>
      <c r="AF85" s="429">
        <f>payesh!CH161</f>
        <v>0</v>
      </c>
      <c r="AG85" s="429">
        <f>payesh!CH163</f>
        <v>0</v>
      </c>
      <c r="AH85" s="429">
        <f>payesh!CH165</f>
        <v>0</v>
      </c>
      <c r="AI85" s="429">
        <f>payesh!CH167</f>
        <v>0</v>
      </c>
      <c r="AJ85" s="429">
        <f>payesh!CH169</f>
        <v>0</v>
      </c>
      <c r="AK85" s="432">
        <f>payesh!CH171</f>
        <v>0</v>
      </c>
    </row>
    <row r="86" spans="2:37" ht="18.75" thickBot="1" x14ac:dyDescent="0.3">
      <c r="B86" s="433">
        <f>payesh!CI7</f>
        <v>83</v>
      </c>
      <c r="C86" s="421">
        <f>payesh!CI3</f>
        <v>0</v>
      </c>
      <c r="D86" s="421">
        <f>payesh!CI4</f>
        <v>0</v>
      </c>
      <c r="E86" s="421">
        <f>payesh!CI5</f>
        <v>0</v>
      </c>
      <c r="F86" s="421">
        <f>payesh!CI6</f>
        <v>0</v>
      </c>
      <c r="G86" s="421">
        <f>payesh!CI10</f>
        <v>0</v>
      </c>
      <c r="H86" s="421">
        <f>payesh!CI13</f>
        <v>0</v>
      </c>
      <c r="I86" s="422">
        <f>payesh!CI14</f>
        <v>0</v>
      </c>
      <c r="J86" s="421">
        <f>payesh!CI9</f>
        <v>0</v>
      </c>
      <c r="K86" s="421">
        <f>payesh!CI18</f>
        <v>0</v>
      </c>
      <c r="L86" s="421">
        <f>payesh!CI8</f>
        <v>0</v>
      </c>
      <c r="M86" s="421">
        <f>payesh!CI46</f>
        <v>0</v>
      </c>
      <c r="N86" s="422">
        <f>payesh!CI17</f>
        <v>0</v>
      </c>
      <c r="O86" s="421">
        <f>payesh!CI16</f>
        <v>0</v>
      </c>
      <c r="P86" s="421">
        <f>payesh!CI19</f>
        <v>0</v>
      </c>
      <c r="Q86" s="421">
        <f>payesh!CI20</f>
        <v>0</v>
      </c>
      <c r="R86" s="421">
        <f>payesh!CI21</f>
        <v>0</v>
      </c>
      <c r="S86" s="421">
        <f>payesh!$CI$55</f>
        <v>0</v>
      </c>
      <c r="T86" s="444">
        <f>payesh!CI64</f>
        <v>0</v>
      </c>
      <c r="U86" s="421">
        <f>payesh!$CI$56</f>
        <v>0</v>
      </c>
      <c r="V86" s="421">
        <f>payesh!CI65</f>
        <v>0</v>
      </c>
      <c r="W86" s="421">
        <f>payesh!CI78</f>
        <v>0</v>
      </c>
      <c r="X86" s="421">
        <f>payesh!CI79</f>
        <v>0</v>
      </c>
      <c r="Y86" s="421">
        <f>payesh!$CI$83</f>
        <v>0</v>
      </c>
      <c r="Z86" s="421">
        <f>payesh!$CI$84</f>
        <v>0</v>
      </c>
      <c r="AA86" s="421">
        <f>payesh!CI86</f>
        <v>0</v>
      </c>
      <c r="AB86" s="421">
        <f>payesh!CI153</f>
        <v>0</v>
      </c>
      <c r="AC86" s="421">
        <f>payesh!CI155</f>
        <v>0</v>
      </c>
      <c r="AD86" s="421">
        <f>payesh!CI157</f>
        <v>0</v>
      </c>
      <c r="AE86" s="421">
        <f>payesh!CI159</f>
        <v>0</v>
      </c>
      <c r="AF86" s="421">
        <f>payesh!CI161</f>
        <v>0</v>
      </c>
      <c r="AG86" s="421">
        <f>payesh!CI163</f>
        <v>0</v>
      </c>
      <c r="AH86" s="421">
        <f>payesh!CI165</f>
        <v>0</v>
      </c>
      <c r="AI86" s="421">
        <f>payesh!CI167</f>
        <v>0</v>
      </c>
      <c r="AJ86" s="421">
        <f>payesh!CI169</f>
        <v>0</v>
      </c>
      <c r="AK86" s="424">
        <f>payesh!CI171</f>
        <v>0</v>
      </c>
    </row>
    <row r="87" spans="2:37" ht="18.75" thickBot="1" x14ac:dyDescent="0.3">
      <c r="B87" s="426">
        <f>payesh!CJ7</f>
        <v>84</v>
      </c>
      <c r="C87" s="429">
        <f>payesh!CJ3</f>
        <v>0</v>
      </c>
      <c r="D87" s="429">
        <f>payesh!CJ4</f>
        <v>0</v>
      </c>
      <c r="E87" s="429">
        <f>payesh!CJ5</f>
        <v>0</v>
      </c>
      <c r="F87" s="429">
        <f>payesh!CJ6</f>
        <v>0</v>
      </c>
      <c r="G87" s="429">
        <f>payesh!CJ10</f>
        <v>0</v>
      </c>
      <c r="H87" s="429">
        <f>payesh!CJ13</f>
        <v>0</v>
      </c>
      <c r="I87" s="430">
        <f>payesh!CJ14</f>
        <v>0</v>
      </c>
      <c r="J87" s="429">
        <f>payesh!CJ9</f>
        <v>0</v>
      </c>
      <c r="K87" s="429">
        <f>payesh!CJ18</f>
        <v>0</v>
      </c>
      <c r="L87" s="429">
        <f>payesh!CJ8</f>
        <v>0</v>
      </c>
      <c r="M87" s="429">
        <f>payesh!CJ46</f>
        <v>0</v>
      </c>
      <c r="N87" s="430">
        <f>payesh!CJ17</f>
        <v>0</v>
      </c>
      <c r="O87" s="429">
        <f>payesh!CJ16</f>
        <v>0</v>
      </c>
      <c r="P87" s="429">
        <f>payesh!CJ19</f>
        <v>0</v>
      </c>
      <c r="Q87" s="429">
        <f>payesh!CJ20</f>
        <v>0</v>
      </c>
      <c r="R87" s="429">
        <f>payesh!CJ21</f>
        <v>0</v>
      </c>
      <c r="S87" s="429">
        <f>payesh!$CJ$55</f>
        <v>0</v>
      </c>
      <c r="T87" s="445">
        <f>payesh!CJ64</f>
        <v>0</v>
      </c>
      <c r="U87" s="429">
        <f>payesh!$CJ$56</f>
        <v>0</v>
      </c>
      <c r="V87" s="429">
        <f>payesh!CJ65</f>
        <v>0</v>
      </c>
      <c r="W87" s="429">
        <f>payesh!CJ78</f>
        <v>0</v>
      </c>
      <c r="X87" s="429">
        <f>payesh!CJ79</f>
        <v>0</v>
      </c>
      <c r="Y87" s="429">
        <f>payesh!$CJ$83</f>
        <v>0</v>
      </c>
      <c r="Z87" s="429">
        <f>payesh!$CJ$84</f>
        <v>0</v>
      </c>
      <c r="AA87" s="429">
        <f>payesh!CJ86</f>
        <v>0</v>
      </c>
      <c r="AB87" s="429">
        <f>payesh!CJ153</f>
        <v>0</v>
      </c>
      <c r="AC87" s="429">
        <f>payesh!CJ155</f>
        <v>0</v>
      </c>
      <c r="AD87" s="429">
        <f>payesh!CJ157</f>
        <v>0</v>
      </c>
      <c r="AE87" s="429">
        <f>payesh!CJ159</f>
        <v>0</v>
      </c>
      <c r="AF87" s="429">
        <f>payesh!CJ161</f>
        <v>0</v>
      </c>
      <c r="AG87" s="429">
        <f>payesh!CJ163</f>
        <v>0</v>
      </c>
      <c r="AH87" s="429">
        <f>payesh!CJ165</f>
        <v>0</v>
      </c>
      <c r="AI87" s="429">
        <f>payesh!CJ167</f>
        <v>0</v>
      </c>
      <c r="AJ87" s="429">
        <f>payesh!CJ169</f>
        <v>0</v>
      </c>
      <c r="AK87" s="432">
        <f>payesh!CJ171</f>
        <v>0</v>
      </c>
    </row>
    <row r="88" spans="2:37" ht="18.75" thickBot="1" x14ac:dyDescent="0.3">
      <c r="B88" s="433">
        <f>payesh!CK7</f>
        <v>85</v>
      </c>
      <c r="C88" s="421">
        <f>payesh!CK3</f>
        <v>0</v>
      </c>
      <c r="D88" s="421">
        <f>payesh!CK4</f>
        <v>0</v>
      </c>
      <c r="E88" s="421">
        <f>payesh!CK5</f>
        <v>0</v>
      </c>
      <c r="F88" s="421">
        <f>payesh!CK6</f>
        <v>0</v>
      </c>
      <c r="G88" s="421">
        <f>payesh!CK10</f>
        <v>0</v>
      </c>
      <c r="H88" s="421">
        <f>payesh!CK13</f>
        <v>0</v>
      </c>
      <c r="I88" s="422">
        <f>payesh!CK14</f>
        <v>0</v>
      </c>
      <c r="J88" s="421">
        <f>payesh!CK9</f>
        <v>0</v>
      </c>
      <c r="K88" s="421">
        <f>payesh!CK18</f>
        <v>0</v>
      </c>
      <c r="L88" s="421">
        <f>payesh!CK8</f>
        <v>0</v>
      </c>
      <c r="M88" s="421">
        <f>payesh!CK46</f>
        <v>0</v>
      </c>
      <c r="N88" s="422">
        <f>payesh!CK17</f>
        <v>0</v>
      </c>
      <c r="O88" s="421">
        <f>payesh!CK16</f>
        <v>0</v>
      </c>
      <c r="P88" s="421">
        <f>payesh!CK19</f>
        <v>0</v>
      </c>
      <c r="Q88" s="421">
        <f>payesh!CK20</f>
        <v>0</v>
      </c>
      <c r="R88" s="421">
        <f>payesh!CK21</f>
        <v>0</v>
      </c>
      <c r="S88" s="421">
        <f>payesh!$CK$55</f>
        <v>0</v>
      </c>
      <c r="T88" s="444">
        <f>payesh!CK64</f>
        <v>0</v>
      </c>
      <c r="U88" s="421">
        <f>payesh!$CK$56</f>
        <v>0</v>
      </c>
      <c r="V88" s="421">
        <f>payesh!CK65</f>
        <v>0</v>
      </c>
      <c r="W88" s="421">
        <f>payesh!CK78</f>
        <v>0</v>
      </c>
      <c r="X88" s="421">
        <f>payesh!CK79</f>
        <v>0</v>
      </c>
      <c r="Y88" s="421">
        <f>payesh!$CK$83</f>
        <v>0</v>
      </c>
      <c r="Z88" s="421">
        <f>payesh!$CK$84</f>
        <v>0</v>
      </c>
      <c r="AA88" s="421">
        <f>payesh!CK86</f>
        <v>0</v>
      </c>
      <c r="AB88" s="421">
        <f>payesh!CK153</f>
        <v>0</v>
      </c>
      <c r="AC88" s="421">
        <f>payesh!CK155</f>
        <v>0</v>
      </c>
      <c r="AD88" s="421">
        <f>payesh!CK157</f>
        <v>0</v>
      </c>
      <c r="AE88" s="421">
        <f>payesh!CK159</f>
        <v>0</v>
      </c>
      <c r="AF88" s="421">
        <f>payesh!CK161</f>
        <v>0</v>
      </c>
      <c r="AG88" s="421">
        <f>payesh!CK163</f>
        <v>0</v>
      </c>
      <c r="AH88" s="421">
        <f>payesh!CK165</f>
        <v>0</v>
      </c>
      <c r="AI88" s="421">
        <f>payesh!CK167</f>
        <v>0</v>
      </c>
      <c r="AJ88" s="421">
        <f>payesh!CK169</f>
        <v>0</v>
      </c>
      <c r="AK88" s="424">
        <f>payesh!CK171</f>
        <v>0</v>
      </c>
    </row>
    <row r="89" spans="2:37" ht="18.75" thickBot="1" x14ac:dyDescent="0.3">
      <c r="B89" s="426">
        <f>payesh!CL7</f>
        <v>86</v>
      </c>
      <c r="C89" s="429">
        <f>payesh!CL3</f>
        <v>0</v>
      </c>
      <c r="D89" s="429">
        <f>payesh!CL4</f>
        <v>0</v>
      </c>
      <c r="E89" s="429">
        <f>payesh!CL5</f>
        <v>0</v>
      </c>
      <c r="F89" s="429">
        <f>payesh!CL6</f>
        <v>0</v>
      </c>
      <c r="G89" s="429">
        <f>payesh!CL10</f>
        <v>0</v>
      </c>
      <c r="H89" s="429">
        <f>payesh!CL13</f>
        <v>0</v>
      </c>
      <c r="I89" s="430">
        <f>payesh!CL14</f>
        <v>0</v>
      </c>
      <c r="J89" s="429">
        <f>payesh!CL9</f>
        <v>0</v>
      </c>
      <c r="K89" s="429">
        <f>payesh!CL18</f>
        <v>0</v>
      </c>
      <c r="L89" s="429">
        <f>payesh!CL8</f>
        <v>0</v>
      </c>
      <c r="M89" s="429">
        <f>payesh!CL46</f>
        <v>0</v>
      </c>
      <c r="N89" s="430">
        <f>payesh!CL17</f>
        <v>0</v>
      </c>
      <c r="O89" s="429">
        <f>payesh!CL16</f>
        <v>0</v>
      </c>
      <c r="P89" s="429">
        <f>payesh!CL19</f>
        <v>0</v>
      </c>
      <c r="Q89" s="429">
        <f>payesh!CL20</f>
        <v>0</v>
      </c>
      <c r="R89" s="429">
        <f>payesh!CL21</f>
        <v>0</v>
      </c>
      <c r="S89" s="429">
        <f>payesh!$CL$55</f>
        <v>0</v>
      </c>
      <c r="T89" s="445">
        <f>payesh!CL64</f>
        <v>0</v>
      </c>
      <c r="U89" s="429">
        <f>payesh!$CL$56</f>
        <v>0</v>
      </c>
      <c r="V89" s="429">
        <f>payesh!CL65</f>
        <v>0</v>
      </c>
      <c r="W89" s="429">
        <f>payesh!CL78</f>
        <v>0</v>
      </c>
      <c r="X89" s="429">
        <f>payesh!CL79</f>
        <v>0</v>
      </c>
      <c r="Y89" s="429">
        <f>payesh!$CL$83</f>
        <v>0</v>
      </c>
      <c r="Z89" s="429">
        <f>payesh!$CL$84</f>
        <v>0</v>
      </c>
      <c r="AA89" s="429">
        <f>payesh!CL86</f>
        <v>0</v>
      </c>
      <c r="AB89" s="429">
        <f>payesh!CL153</f>
        <v>0</v>
      </c>
      <c r="AC89" s="429">
        <f>payesh!CL155</f>
        <v>0</v>
      </c>
      <c r="AD89" s="429">
        <f>payesh!CL157</f>
        <v>0</v>
      </c>
      <c r="AE89" s="429">
        <f>payesh!CL159</f>
        <v>0</v>
      </c>
      <c r="AF89" s="429">
        <f>payesh!CL161</f>
        <v>0</v>
      </c>
      <c r="AG89" s="429">
        <f>payesh!CL163</f>
        <v>0</v>
      </c>
      <c r="AH89" s="429">
        <f>payesh!CL165</f>
        <v>0</v>
      </c>
      <c r="AI89" s="429">
        <f>payesh!CL167</f>
        <v>0</v>
      </c>
      <c r="AJ89" s="429">
        <f>payesh!CL169</f>
        <v>0</v>
      </c>
      <c r="AK89" s="432">
        <f>payesh!CL171</f>
        <v>0</v>
      </c>
    </row>
    <row r="90" spans="2:37" ht="18.75" thickBot="1" x14ac:dyDescent="0.3">
      <c r="B90" s="433">
        <f>payesh!CM7</f>
        <v>87</v>
      </c>
      <c r="C90" s="421">
        <f>payesh!CM3</f>
        <v>0</v>
      </c>
      <c r="D90" s="421">
        <f>payesh!CM4</f>
        <v>0</v>
      </c>
      <c r="E90" s="421">
        <f>payesh!CM5</f>
        <v>0</v>
      </c>
      <c r="F90" s="421">
        <f>payesh!CM6</f>
        <v>0</v>
      </c>
      <c r="G90" s="421">
        <f>payesh!CM10</f>
        <v>0</v>
      </c>
      <c r="H90" s="421">
        <f>payesh!CM13</f>
        <v>0</v>
      </c>
      <c r="I90" s="422">
        <f>payesh!CM14</f>
        <v>0</v>
      </c>
      <c r="J90" s="421">
        <f>payesh!CM9</f>
        <v>0</v>
      </c>
      <c r="K90" s="421">
        <f>payesh!CM18</f>
        <v>0</v>
      </c>
      <c r="L90" s="421">
        <f>payesh!CM8</f>
        <v>0</v>
      </c>
      <c r="M90" s="421">
        <f>payesh!CM46</f>
        <v>0</v>
      </c>
      <c r="N90" s="422">
        <f>payesh!CM17</f>
        <v>0</v>
      </c>
      <c r="O90" s="421">
        <f>payesh!CM16</f>
        <v>0</v>
      </c>
      <c r="P90" s="421">
        <f>payesh!CM19</f>
        <v>0</v>
      </c>
      <c r="Q90" s="421">
        <f>payesh!CM20</f>
        <v>0</v>
      </c>
      <c r="R90" s="421">
        <f>payesh!CM21</f>
        <v>0</v>
      </c>
      <c r="S90" s="421">
        <f>payesh!$CM$55</f>
        <v>0</v>
      </c>
      <c r="T90" s="444">
        <f>payesh!CM64</f>
        <v>0</v>
      </c>
      <c r="U90" s="421">
        <f>payesh!$CM$56</f>
        <v>0</v>
      </c>
      <c r="V90" s="421">
        <f>payesh!CM65</f>
        <v>0</v>
      </c>
      <c r="W90" s="421">
        <f>payesh!CM78</f>
        <v>0</v>
      </c>
      <c r="X90" s="421">
        <f>payesh!CM79</f>
        <v>0</v>
      </c>
      <c r="Y90" s="421">
        <f>payesh!$CM$83</f>
        <v>0</v>
      </c>
      <c r="Z90" s="421">
        <f>payesh!$CM$84</f>
        <v>0</v>
      </c>
      <c r="AA90" s="421">
        <f>payesh!CM86</f>
        <v>0</v>
      </c>
      <c r="AB90" s="421">
        <f>payesh!CM153</f>
        <v>0</v>
      </c>
      <c r="AC90" s="421">
        <f>payesh!CM155</f>
        <v>0</v>
      </c>
      <c r="AD90" s="421">
        <f>payesh!CM157</f>
        <v>0</v>
      </c>
      <c r="AE90" s="421">
        <f>payesh!CM159</f>
        <v>0</v>
      </c>
      <c r="AF90" s="421">
        <f>payesh!CM161</f>
        <v>0</v>
      </c>
      <c r="AG90" s="421">
        <f>payesh!CM163</f>
        <v>0</v>
      </c>
      <c r="AH90" s="421">
        <f>payesh!CM165</f>
        <v>0</v>
      </c>
      <c r="AI90" s="421">
        <f>payesh!CM167</f>
        <v>0</v>
      </c>
      <c r="AJ90" s="421">
        <f>payesh!CM169</f>
        <v>0</v>
      </c>
      <c r="AK90" s="424">
        <f>payesh!CM171</f>
        <v>0</v>
      </c>
    </row>
    <row r="91" spans="2:37" ht="18.75" thickBot="1" x14ac:dyDescent="0.3">
      <c r="B91" s="426">
        <f>payesh!CN7</f>
        <v>88</v>
      </c>
      <c r="C91" s="429">
        <f>payesh!CN3</f>
        <v>0</v>
      </c>
      <c r="D91" s="429">
        <f>payesh!CN4</f>
        <v>0</v>
      </c>
      <c r="E91" s="429">
        <f>payesh!CN5</f>
        <v>0</v>
      </c>
      <c r="F91" s="429">
        <f>payesh!CN6</f>
        <v>0</v>
      </c>
      <c r="G91" s="429">
        <f>payesh!CN10</f>
        <v>0</v>
      </c>
      <c r="H91" s="429">
        <f>payesh!CN13</f>
        <v>0</v>
      </c>
      <c r="I91" s="430">
        <f>payesh!CN14</f>
        <v>0</v>
      </c>
      <c r="J91" s="429">
        <f>payesh!CN9</f>
        <v>0</v>
      </c>
      <c r="K91" s="429">
        <f>payesh!CN18</f>
        <v>0</v>
      </c>
      <c r="L91" s="429">
        <f>payesh!CN8</f>
        <v>0</v>
      </c>
      <c r="M91" s="429">
        <f>payesh!CN46</f>
        <v>0</v>
      </c>
      <c r="N91" s="430">
        <f>payesh!CN17</f>
        <v>0</v>
      </c>
      <c r="O91" s="429">
        <f>payesh!CN16</f>
        <v>0</v>
      </c>
      <c r="P91" s="429">
        <f>payesh!CN19</f>
        <v>0</v>
      </c>
      <c r="Q91" s="429">
        <f>payesh!CN20</f>
        <v>0</v>
      </c>
      <c r="R91" s="429">
        <f>payesh!CN21</f>
        <v>0</v>
      </c>
      <c r="S91" s="429">
        <f>payesh!$CN$55</f>
        <v>0</v>
      </c>
      <c r="T91" s="445">
        <f>payesh!CN64</f>
        <v>0</v>
      </c>
      <c r="U91" s="429">
        <f>payesh!$CN$56</f>
        <v>0</v>
      </c>
      <c r="V91" s="429">
        <f>payesh!CN65</f>
        <v>0</v>
      </c>
      <c r="W91" s="429">
        <f>payesh!CN78</f>
        <v>0</v>
      </c>
      <c r="X91" s="429">
        <f>payesh!CN79</f>
        <v>0</v>
      </c>
      <c r="Y91" s="429">
        <f>payesh!$CN$83</f>
        <v>0</v>
      </c>
      <c r="Z91" s="429">
        <f>payesh!$CN$84</f>
        <v>0</v>
      </c>
      <c r="AA91" s="429">
        <f>payesh!CN86</f>
        <v>0</v>
      </c>
      <c r="AB91" s="429">
        <f>payesh!CN153</f>
        <v>0</v>
      </c>
      <c r="AC91" s="429">
        <f>payesh!CN155</f>
        <v>0</v>
      </c>
      <c r="AD91" s="429">
        <f>payesh!CN157</f>
        <v>0</v>
      </c>
      <c r="AE91" s="429">
        <f>payesh!CN159</f>
        <v>0</v>
      </c>
      <c r="AF91" s="429">
        <f>payesh!CN161</f>
        <v>0</v>
      </c>
      <c r="AG91" s="429">
        <f>payesh!CN163</f>
        <v>0</v>
      </c>
      <c r="AH91" s="429">
        <f>payesh!CN165</f>
        <v>0</v>
      </c>
      <c r="AI91" s="429">
        <f>payesh!CN167</f>
        <v>0</v>
      </c>
      <c r="AJ91" s="429">
        <f>payesh!CN169</f>
        <v>0</v>
      </c>
      <c r="AK91" s="432">
        <f>payesh!CN171</f>
        <v>0</v>
      </c>
    </row>
    <row r="92" spans="2:37" ht="18.75" thickBot="1" x14ac:dyDescent="0.3">
      <c r="B92" s="433">
        <f>payesh!CO7</f>
        <v>89</v>
      </c>
      <c r="C92" s="421">
        <f>payesh!CO3</f>
        <v>0</v>
      </c>
      <c r="D92" s="421">
        <f>payesh!CO4</f>
        <v>0</v>
      </c>
      <c r="E92" s="421">
        <f>payesh!CO5</f>
        <v>0</v>
      </c>
      <c r="F92" s="421">
        <f>payesh!CO6</f>
        <v>0</v>
      </c>
      <c r="G92" s="421">
        <f>payesh!CO10</f>
        <v>0</v>
      </c>
      <c r="H92" s="421">
        <f>payesh!CO13</f>
        <v>0</v>
      </c>
      <c r="I92" s="422">
        <f>payesh!CO14</f>
        <v>0</v>
      </c>
      <c r="J92" s="421">
        <f>payesh!CO9</f>
        <v>0</v>
      </c>
      <c r="K92" s="421">
        <f>payesh!CO18</f>
        <v>0</v>
      </c>
      <c r="L92" s="421">
        <f>payesh!CO8</f>
        <v>0</v>
      </c>
      <c r="M92" s="421">
        <f>payesh!CO46</f>
        <v>0</v>
      </c>
      <c r="N92" s="422">
        <f>payesh!CO17</f>
        <v>0</v>
      </c>
      <c r="O92" s="421">
        <f>payesh!CO16</f>
        <v>0</v>
      </c>
      <c r="P92" s="421">
        <f>payesh!CO19</f>
        <v>0</v>
      </c>
      <c r="Q92" s="421">
        <f>payesh!CO20</f>
        <v>0</v>
      </c>
      <c r="R92" s="421">
        <f>payesh!CO21</f>
        <v>0</v>
      </c>
      <c r="S92" s="421">
        <f>payesh!$CO$55</f>
        <v>0</v>
      </c>
      <c r="T92" s="444">
        <f>payesh!CO64</f>
        <v>0</v>
      </c>
      <c r="U92" s="421">
        <f>payesh!$CO$56</f>
        <v>0</v>
      </c>
      <c r="V92" s="421">
        <f>payesh!CO65</f>
        <v>0</v>
      </c>
      <c r="W92" s="421">
        <f>payesh!CO78</f>
        <v>0</v>
      </c>
      <c r="X92" s="421">
        <f>payesh!CO79</f>
        <v>0</v>
      </c>
      <c r="Y92" s="421">
        <f>payesh!$CO$83</f>
        <v>0</v>
      </c>
      <c r="Z92" s="421">
        <f>payesh!$CO$84</f>
        <v>0</v>
      </c>
      <c r="AA92" s="421">
        <f>payesh!CO86</f>
        <v>0</v>
      </c>
      <c r="AB92" s="421">
        <f>payesh!CO153</f>
        <v>0</v>
      </c>
      <c r="AC92" s="421">
        <f>payesh!CO155</f>
        <v>0</v>
      </c>
      <c r="AD92" s="421">
        <f>payesh!CO157</f>
        <v>0</v>
      </c>
      <c r="AE92" s="421">
        <f>payesh!CO159</f>
        <v>0</v>
      </c>
      <c r="AF92" s="421">
        <f>payesh!CO161</f>
        <v>0</v>
      </c>
      <c r="AG92" s="421">
        <f>payesh!CO163</f>
        <v>0</v>
      </c>
      <c r="AH92" s="421">
        <f>payesh!CO165</f>
        <v>0</v>
      </c>
      <c r="AI92" s="421">
        <f>payesh!CO167</f>
        <v>0</v>
      </c>
      <c r="AJ92" s="421">
        <f>payesh!CO169</f>
        <v>0</v>
      </c>
      <c r="AK92" s="424">
        <f>payesh!CO171</f>
        <v>0</v>
      </c>
    </row>
    <row r="93" spans="2:37" ht="18.75" thickBot="1" x14ac:dyDescent="0.3">
      <c r="B93" s="426">
        <f>payesh!CP7</f>
        <v>90</v>
      </c>
      <c r="C93" s="429">
        <f>payesh!CP3</f>
        <v>0</v>
      </c>
      <c r="D93" s="429">
        <f>payesh!CP4</f>
        <v>0</v>
      </c>
      <c r="E93" s="429">
        <f>payesh!CP5</f>
        <v>0</v>
      </c>
      <c r="F93" s="429">
        <f>payesh!CP6</f>
        <v>0</v>
      </c>
      <c r="G93" s="429">
        <f>payesh!CP10</f>
        <v>0</v>
      </c>
      <c r="H93" s="429">
        <f>payesh!CP13</f>
        <v>0</v>
      </c>
      <c r="I93" s="430">
        <f>payesh!CP14</f>
        <v>0</v>
      </c>
      <c r="J93" s="429">
        <f>payesh!CP9</f>
        <v>0</v>
      </c>
      <c r="K93" s="429">
        <f>payesh!CP18</f>
        <v>0</v>
      </c>
      <c r="L93" s="429">
        <f>payesh!CP8</f>
        <v>0</v>
      </c>
      <c r="M93" s="429">
        <f>payesh!CP46</f>
        <v>0</v>
      </c>
      <c r="N93" s="430">
        <f>payesh!CP17</f>
        <v>0</v>
      </c>
      <c r="O93" s="429">
        <f>payesh!CP16</f>
        <v>0</v>
      </c>
      <c r="P93" s="429">
        <f>payesh!CP19</f>
        <v>0</v>
      </c>
      <c r="Q93" s="429">
        <f>payesh!CP20</f>
        <v>0</v>
      </c>
      <c r="R93" s="429">
        <f>payesh!CP21</f>
        <v>0</v>
      </c>
      <c r="S93" s="429">
        <f>payesh!$CP$55</f>
        <v>0</v>
      </c>
      <c r="T93" s="445">
        <f>payesh!CP64</f>
        <v>0</v>
      </c>
      <c r="U93" s="429">
        <f>payesh!$CP$56</f>
        <v>0</v>
      </c>
      <c r="V93" s="429">
        <f>payesh!CP65</f>
        <v>0</v>
      </c>
      <c r="W93" s="429">
        <f>payesh!CP78</f>
        <v>0</v>
      </c>
      <c r="X93" s="429">
        <f>payesh!CP79</f>
        <v>0</v>
      </c>
      <c r="Y93" s="429">
        <f>payesh!$CP$83</f>
        <v>0</v>
      </c>
      <c r="Z93" s="429">
        <f>payesh!$CP$84</f>
        <v>0</v>
      </c>
      <c r="AA93" s="429">
        <f>payesh!CP86</f>
        <v>0</v>
      </c>
      <c r="AB93" s="429">
        <f>payesh!CP153</f>
        <v>0</v>
      </c>
      <c r="AC93" s="429">
        <f>payesh!CP155</f>
        <v>0</v>
      </c>
      <c r="AD93" s="429">
        <f>payesh!CP157</f>
        <v>0</v>
      </c>
      <c r="AE93" s="429">
        <f>payesh!CP159</f>
        <v>0</v>
      </c>
      <c r="AF93" s="429">
        <f>payesh!CP161</f>
        <v>0</v>
      </c>
      <c r="AG93" s="429">
        <f>payesh!CP163</f>
        <v>0</v>
      </c>
      <c r="AH93" s="429">
        <f>payesh!CP165</f>
        <v>0</v>
      </c>
      <c r="AI93" s="429">
        <f>payesh!CP167</f>
        <v>0</v>
      </c>
      <c r="AJ93" s="429">
        <f>payesh!CP169</f>
        <v>0</v>
      </c>
      <c r="AK93" s="432">
        <f>payesh!CP171</f>
        <v>0</v>
      </c>
    </row>
    <row r="94" spans="2:37" ht="18.75" thickBot="1" x14ac:dyDescent="0.3">
      <c r="B94" s="433">
        <f>payesh!CQ7</f>
        <v>91</v>
      </c>
      <c r="C94" s="421">
        <f>payesh!CQ3</f>
        <v>0</v>
      </c>
      <c r="D94" s="421">
        <f>payesh!CQ4</f>
        <v>0</v>
      </c>
      <c r="E94" s="421">
        <f>payesh!CQ5</f>
        <v>0</v>
      </c>
      <c r="F94" s="421">
        <f>payesh!CQ6</f>
        <v>0</v>
      </c>
      <c r="G94" s="421">
        <f>payesh!CQ10</f>
        <v>0</v>
      </c>
      <c r="H94" s="421">
        <f>payesh!CQ13</f>
        <v>0</v>
      </c>
      <c r="I94" s="422">
        <f>payesh!CQ14</f>
        <v>0</v>
      </c>
      <c r="J94" s="421">
        <f>payesh!CQ9</f>
        <v>0</v>
      </c>
      <c r="K94" s="421">
        <f>payesh!CQ18</f>
        <v>0</v>
      </c>
      <c r="L94" s="421">
        <f>payesh!CQ8</f>
        <v>0</v>
      </c>
      <c r="M94" s="421">
        <f>payesh!CQ46</f>
        <v>0</v>
      </c>
      <c r="N94" s="422">
        <f>payesh!CQ17</f>
        <v>0</v>
      </c>
      <c r="O94" s="421">
        <f>payesh!CQ16</f>
        <v>0</v>
      </c>
      <c r="P94" s="421">
        <f>payesh!CQ19</f>
        <v>0</v>
      </c>
      <c r="Q94" s="421">
        <f>payesh!CQ20</f>
        <v>0</v>
      </c>
      <c r="R94" s="421">
        <f>payesh!CQ21</f>
        <v>0</v>
      </c>
      <c r="S94" s="421">
        <f>payesh!$CQ$55</f>
        <v>0</v>
      </c>
      <c r="T94" s="444">
        <f>payesh!CQ64</f>
        <v>0</v>
      </c>
      <c r="U94" s="421">
        <f>payesh!$CQ$56</f>
        <v>0</v>
      </c>
      <c r="V94" s="421">
        <f>payesh!CQ65</f>
        <v>0</v>
      </c>
      <c r="W94" s="421">
        <f>payesh!CQ78</f>
        <v>0</v>
      </c>
      <c r="X94" s="421">
        <f>payesh!CQ79</f>
        <v>0</v>
      </c>
      <c r="Y94" s="421">
        <f>payesh!$CQ$83</f>
        <v>0</v>
      </c>
      <c r="Z94" s="421">
        <f>payesh!$CQ$84</f>
        <v>0</v>
      </c>
      <c r="AA94" s="421">
        <f>payesh!CQ86</f>
        <v>0</v>
      </c>
      <c r="AB94" s="421">
        <f>payesh!CQ153</f>
        <v>0</v>
      </c>
      <c r="AC94" s="421">
        <f>payesh!CQ155</f>
        <v>0</v>
      </c>
      <c r="AD94" s="421">
        <f>payesh!CQ157</f>
        <v>0</v>
      </c>
      <c r="AE94" s="421">
        <f>payesh!CQ159</f>
        <v>0</v>
      </c>
      <c r="AF94" s="421">
        <f>payesh!CQ161</f>
        <v>0</v>
      </c>
      <c r="AG94" s="421">
        <f>payesh!CQ163</f>
        <v>0</v>
      </c>
      <c r="AH94" s="421">
        <f>payesh!CQ165</f>
        <v>0</v>
      </c>
      <c r="AI94" s="421">
        <f>payesh!CQ167</f>
        <v>0</v>
      </c>
      <c r="AJ94" s="421">
        <f>payesh!CQ169</f>
        <v>0</v>
      </c>
      <c r="AK94" s="424">
        <f>payesh!CQ171</f>
        <v>0</v>
      </c>
    </row>
    <row r="95" spans="2:37" ht="18.75" thickBot="1" x14ac:dyDescent="0.3">
      <c r="B95" s="426">
        <f>payesh!CR7</f>
        <v>92</v>
      </c>
      <c r="C95" s="429">
        <f>payesh!CR3</f>
        <v>0</v>
      </c>
      <c r="D95" s="429">
        <f>payesh!CR4</f>
        <v>0</v>
      </c>
      <c r="E95" s="429">
        <f>payesh!CR5</f>
        <v>0</v>
      </c>
      <c r="F95" s="429">
        <f>payesh!CR6</f>
        <v>0</v>
      </c>
      <c r="G95" s="429">
        <f>payesh!CR10</f>
        <v>0</v>
      </c>
      <c r="H95" s="429">
        <f>payesh!CR13</f>
        <v>0</v>
      </c>
      <c r="I95" s="430">
        <f>payesh!CR14</f>
        <v>0</v>
      </c>
      <c r="J95" s="429">
        <f>payesh!CR9</f>
        <v>0</v>
      </c>
      <c r="K95" s="429">
        <f>payesh!CR18</f>
        <v>0</v>
      </c>
      <c r="L95" s="429">
        <f>payesh!CR8</f>
        <v>0</v>
      </c>
      <c r="M95" s="429">
        <f>payesh!CR46</f>
        <v>0</v>
      </c>
      <c r="N95" s="430">
        <f>payesh!CR17</f>
        <v>0</v>
      </c>
      <c r="O95" s="429">
        <f>payesh!CR16</f>
        <v>0</v>
      </c>
      <c r="P95" s="429">
        <f>payesh!CR19</f>
        <v>0</v>
      </c>
      <c r="Q95" s="429">
        <f>payesh!CR20</f>
        <v>0</v>
      </c>
      <c r="R95" s="429">
        <f>payesh!CR21</f>
        <v>0</v>
      </c>
      <c r="S95" s="429">
        <f>payesh!$CR$55</f>
        <v>0</v>
      </c>
      <c r="T95" s="445">
        <f>payesh!CR64</f>
        <v>0</v>
      </c>
      <c r="U95" s="429">
        <f>payesh!$CR$56</f>
        <v>0</v>
      </c>
      <c r="V95" s="429">
        <f>payesh!CR65</f>
        <v>0</v>
      </c>
      <c r="W95" s="429">
        <f>payesh!CR78</f>
        <v>0</v>
      </c>
      <c r="X95" s="429">
        <f>payesh!CR79</f>
        <v>0</v>
      </c>
      <c r="Y95" s="429">
        <f>payesh!$CR$83</f>
        <v>0</v>
      </c>
      <c r="Z95" s="429">
        <f>payesh!$CR$84</f>
        <v>0</v>
      </c>
      <c r="AA95" s="429">
        <f>payesh!CR86</f>
        <v>0</v>
      </c>
      <c r="AB95" s="429">
        <f>payesh!CR153</f>
        <v>0</v>
      </c>
      <c r="AC95" s="429">
        <f>payesh!CR155</f>
        <v>0</v>
      </c>
      <c r="AD95" s="429">
        <f>payesh!CR157</f>
        <v>0</v>
      </c>
      <c r="AE95" s="429">
        <f>payesh!CR159</f>
        <v>0</v>
      </c>
      <c r="AF95" s="429">
        <f>payesh!CR161</f>
        <v>0</v>
      </c>
      <c r="AG95" s="429">
        <f>payesh!CR163</f>
        <v>0</v>
      </c>
      <c r="AH95" s="429">
        <f>payesh!CR165</f>
        <v>0</v>
      </c>
      <c r="AI95" s="429">
        <f>payesh!CR167</f>
        <v>0</v>
      </c>
      <c r="AJ95" s="429">
        <f>payesh!CR169</f>
        <v>0</v>
      </c>
      <c r="AK95" s="432">
        <f>payesh!CR171</f>
        <v>0</v>
      </c>
    </row>
    <row r="96" spans="2:37" ht="18.75" thickBot="1" x14ac:dyDescent="0.3">
      <c r="B96" s="433">
        <f>payesh!CS7</f>
        <v>93</v>
      </c>
      <c r="C96" s="421">
        <f>payesh!CS3</f>
        <v>0</v>
      </c>
      <c r="D96" s="421">
        <f>payesh!CS4</f>
        <v>0</v>
      </c>
      <c r="E96" s="421">
        <f>payesh!CS5</f>
        <v>0</v>
      </c>
      <c r="F96" s="421">
        <f>payesh!CS6</f>
        <v>0</v>
      </c>
      <c r="G96" s="421">
        <f>payesh!CS10</f>
        <v>0</v>
      </c>
      <c r="H96" s="421">
        <f>payesh!CS13</f>
        <v>0</v>
      </c>
      <c r="I96" s="422">
        <f>payesh!CS14</f>
        <v>0</v>
      </c>
      <c r="J96" s="421">
        <f>payesh!CS9</f>
        <v>0</v>
      </c>
      <c r="K96" s="421">
        <f>payesh!CS18</f>
        <v>0</v>
      </c>
      <c r="L96" s="421">
        <f>payesh!CS8</f>
        <v>0</v>
      </c>
      <c r="M96" s="421">
        <f>payesh!CS46</f>
        <v>0</v>
      </c>
      <c r="N96" s="422">
        <f>payesh!CS17</f>
        <v>0</v>
      </c>
      <c r="O96" s="421">
        <f>payesh!CS16</f>
        <v>0</v>
      </c>
      <c r="P96" s="421">
        <f>payesh!CS19</f>
        <v>0</v>
      </c>
      <c r="Q96" s="421">
        <f>payesh!CS20</f>
        <v>0</v>
      </c>
      <c r="R96" s="421">
        <f>payesh!CS21</f>
        <v>0</v>
      </c>
      <c r="S96" s="421">
        <f>payesh!$CS$55</f>
        <v>0</v>
      </c>
      <c r="T96" s="444">
        <f>payesh!CS64</f>
        <v>0</v>
      </c>
      <c r="U96" s="421">
        <f>payesh!$CS$56</f>
        <v>0</v>
      </c>
      <c r="V96" s="421">
        <f>payesh!CS65</f>
        <v>0</v>
      </c>
      <c r="W96" s="421">
        <f>payesh!CS78</f>
        <v>0</v>
      </c>
      <c r="X96" s="421">
        <f>payesh!CS79</f>
        <v>0</v>
      </c>
      <c r="Y96" s="421">
        <f>payesh!$CS$83</f>
        <v>0</v>
      </c>
      <c r="Z96" s="421">
        <f>payesh!$CS$84</f>
        <v>0</v>
      </c>
      <c r="AA96" s="421">
        <f>payesh!CS86</f>
        <v>0</v>
      </c>
      <c r="AB96" s="421">
        <f>payesh!CS153</f>
        <v>0</v>
      </c>
      <c r="AC96" s="421">
        <f>payesh!CS155</f>
        <v>0</v>
      </c>
      <c r="AD96" s="421">
        <f>payesh!CS157</f>
        <v>0</v>
      </c>
      <c r="AE96" s="421">
        <f>payesh!CS159</f>
        <v>0</v>
      </c>
      <c r="AF96" s="421">
        <f>payesh!CS161</f>
        <v>0</v>
      </c>
      <c r="AG96" s="421">
        <f>payesh!CS163</f>
        <v>0</v>
      </c>
      <c r="AH96" s="421">
        <f>payesh!CS165</f>
        <v>0</v>
      </c>
      <c r="AI96" s="421">
        <f>payesh!CS167</f>
        <v>0</v>
      </c>
      <c r="AJ96" s="421">
        <f>payesh!CS169</f>
        <v>0</v>
      </c>
      <c r="AK96" s="424">
        <f>payesh!CS171</f>
        <v>0</v>
      </c>
    </row>
    <row r="97" spans="2:37" ht="18.75" thickBot="1" x14ac:dyDescent="0.3">
      <c r="B97" s="426">
        <f>payesh!CT7</f>
        <v>94</v>
      </c>
      <c r="C97" s="429">
        <f>payesh!CT3</f>
        <v>0</v>
      </c>
      <c r="D97" s="429">
        <f>payesh!CT4</f>
        <v>0</v>
      </c>
      <c r="E97" s="429">
        <f>payesh!CT5</f>
        <v>0</v>
      </c>
      <c r="F97" s="429">
        <f>payesh!CT6</f>
        <v>0</v>
      </c>
      <c r="G97" s="429">
        <f>payesh!CT10</f>
        <v>0</v>
      </c>
      <c r="H97" s="429">
        <f>payesh!CT13</f>
        <v>0</v>
      </c>
      <c r="I97" s="430">
        <f>payesh!CT14</f>
        <v>0</v>
      </c>
      <c r="J97" s="429">
        <f>payesh!CT9</f>
        <v>0</v>
      </c>
      <c r="K97" s="429">
        <f>payesh!CT18</f>
        <v>0</v>
      </c>
      <c r="L97" s="429">
        <f>payesh!CT8</f>
        <v>0</v>
      </c>
      <c r="M97" s="429">
        <f>payesh!CT46</f>
        <v>0</v>
      </c>
      <c r="N97" s="430">
        <f>payesh!CT17</f>
        <v>0</v>
      </c>
      <c r="O97" s="429">
        <f>payesh!CT16</f>
        <v>0</v>
      </c>
      <c r="P97" s="429">
        <f>payesh!CT19</f>
        <v>0</v>
      </c>
      <c r="Q97" s="429">
        <f>payesh!CT20</f>
        <v>0</v>
      </c>
      <c r="R97" s="429">
        <f>payesh!CT21</f>
        <v>0</v>
      </c>
      <c r="S97" s="429">
        <f>payesh!$CT$55</f>
        <v>0</v>
      </c>
      <c r="T97" s="445">
        <f>payesh!CT64</f>
        <v>0</v>
      </c>
      <c r="U97" s="429">
        <f>payesh!$CT$56</f>
        <v>0</v>
      </c>
      <c r="V97" s="429">
        <f>payesh!CT65</f>
        <v>0</v>
      </c>
      <c r="W97" s="429">
        <f>payesh!CT78</f>
        <v>0</v>
      </c>
      <c r="X97" s="429">
        <f>payesh!CT79</f>
        <v>0</v>
      </c>
      <c r="Y97" s="429">
        <f>payesh!$CT$83</f>
        <v>0</v>
      </c>
      <c r="Z97" s="429">
        <f>payesh!$CT$84</f>
        <v>0</v>
      </c>
      <c r="AA97" s="429">
        <f>payesh!CT86</f>
        <v>0</v>
      </c>
      <c r="AB97" s="429">
        <f>payesh!CT153</f>
        <v>0</v>
      </c>
      <c r="AC97" s="429">
        <f>payesh!CT155</f>
        <v>0</v>
      </c>
      <c r="AD97" s="429">
        <f>payesh!CT157</f>
        <v>0</v>
      </c>
      <c r="AE97" s="429">
        <f>payesh!CT159</f>
        <v>0</v>
      </c>
      <c r="AF97" s="429">
        <f>payesh!CT161</f>
        <v>0</v>
      </c>
      <c r="AG97" s="429">
        <f>payesh!CT163</f>
        <v>0</v>
      </c>
      <c r="AH97" s="429">
        <f>payesh!CT165</f>
        <v>0</v>
      </c>
      <c r="AI97" s="429">
        <f>payesh!CT167</f>
        <v>0</v>
      </c>
      <c r="AJ97" s="429">
        <f>payesh!CT169</f>
        <v>0</v>
      </c>
      <c r="AK97" s="432">
        <f>payesh!CT171</f>
        <v>0</v>
      </c>
    </row>
    <row r="98" spans="2:37" ht="18.75" thickBot="1" x14ac:dyDescent="0.3">
      <c r="B98" s="433">
        <f>payesh!CU7</f>
        <v>95</v>
      </c>
      <c r="C98" s="421">
        <f>payesh!CU3</f>
        <v>0</v>
      </c>
      <c r="D98" s="421">
        <f>payesh!CU4</f>
        <v>0</v>
      </c>
      <c r="E98" s="421">
        <f>payesh!CU5</f>
        <v>0</v>
      </c>
      <c r="F98" s="421">
        <f>payesh!CU6</f>
        <v>0</v>
      </c>
      <c r="G98" s="421">
        <f>payesh!CU10</f>
        <v>0</v>
      </c>
      <c r="H98" s="421">
        <f>payesh!CU13</f>
        <v>0</v>
      </c>
      <c r="I98" s="422">
        <f>payesh!CU14</f>
        <v>0</v>
      </c>
      <c r="J98" s="421">
        <f>payesh!CU9</f>
        <v>0</v>
      </c>
      <c r="K98" s="421">
        <f>payesh!CU18</f>
        <v>0</v>
      </c>
      <c r="L98" s="421">
        <f>payesh!CU8</f>
        <v>0</v>
      </c>
      <c r="M98" s="421">
        <f>payesh!CU46</f>
        <v>0</v>
      </c>
      <c r="N98" s="422">
        <f>payesh!CU17</f>
        <v>0</v>
      </c>
      <c r="O98" s="421">
        <f>payesh!CT16</f>
        <v>0</v>
      </c>
      <c r="P98" s="421">
        <f>payesh!CU19</f>
        <v>0</v>
      </c>
      <c r="Q98" s="421">
        <f>payesh!CU20</f>
        <v>0</v>
      </c>
      <c r="R98" s="421">
        <f>payesh!CU21</f>
        <v>0</v>
      </c>
      <c r="S98" s="421">
        <f>payesh!$CU$55</f>
        <v>0</v>
      </c>
      <c r="T98" s="444">
        <f>payesh!CU64</f>
        <v>0</v>
      </c>
      <c r="U98" s="421">
        <f>payesh!$CU$56</f>
        <v>0</v>
      </c>
      <c r="V98" s="421">
        <f>payesh!CU645</f>
        <v>0</v>
      </c>
      <c r="W98" s="421">
        <f>payesh!CU78</f>
        <v>0</v>
      </c>
      <c r="X98" s="421">
        <f>payesh!CU79</f>
        <v>0</v>
      </c>
      <c r="Y98" s="421">
        <f>payesh!$CU$83</f>
        <v>0</v>
      </c>
      <c r="Z98" s="421">
        <f>payesh!$CU$84</f>
        <v>0</v>
      </c>
      <c r="AA98" s="421">
        <f>payesh!CU86</f>
        <v>0</v>
      </c>
      <c r="AB98" s="421">
        <f>payesh!CU153</f>
        <v>0</v>
      </c>
      <c r="AC98" s="421">
        <f>payesh!CU155</f>
        <v>0</v>
      </c>
      <c r="AD98" s="421">
        <f>payesh!CU157</f>
        <v>0</v>
      </c>
      <c r="AE98" s="421">
        <f>payesh!CU159</f>
        <v>0</v>
      </c>
      <c r="AF98" s="421">
        <f>payesh!CU161</f>
        <v>0</v>
      </c>
      <c r="AG98" s="421">
        <f>payesh!CU163</f>
        <v>0</v>
      </c>
      <c r="AH98" s="421">
        <f>payesh!CU165</f>
        <v>0</v>
      </c>
      <c r="AI98" s="421">
        <f>payesh!CU167</f>
        <v>0</v>
      </c>
      <c r="AJ98" s="421">
        <f>payesh!CU169</f>
        <v>0</v>
      </c>
      <c r="AK98" s="424">
        <f>payesh!CU171</f>
        <v>0</v>
      </c>
    </row>
    <row r="99" spans="2:37" ht="18.75" thickBot="1" x14ac:dyDescent="0.3">
      <c r="B99" s="426">
        <f>payesh!CV7</f>
        <v>96</v>
      </c>
      <c r="C99" s="429">
        <f>payesh!CV3</f>
        <v>0</v>
      </c>
      <c r="D99" s="429">
        <f>payesh!CV4</f>
        <v>0</v>
      </c>
      <c r="E99" s="429">
        <f>payesh!CV5</f>
        <v>0</v>
      </c>
      <c r="F99" s="429">
        <f>payesh!CV6</f>
        <v>0</v>
      </c>
      <c r="G99" s="429">
        <f>payesh!CV10</f>
        <v>0</v>
      </c>
      <c r="H99" s="429">
        <f>payesh!CV13</f>
        <v>0</v>
      </c>
      <c r="I99" s="430">
        <f>payesh!CV14</f>
        <v>0</v>
      </c>
      <c r="J99" s="429">
        <f>payesh!CV9</f>
        <v>0</v>
      </c>
      <c r="K99" s="429">
        <f>payesh!CV18</f>
        <v>0</v>
      </c>
      <c r="L99" s="429">
        <f>payesh!CV8</f>
        <v>0</v>
      </c>
      <c r="M99" s="429">
        <f>payesh!CV46</f>
        <v>0</v>
      </c>
      <c r="N99" s="430">
        <f>payesh!CV17</f>
        <v>0</v>
      </c>
      <c r="O99" s="429">
        <f>payesh!CV16</f>
        <v>0</v>
      </c>
      <c r="P99" s="429">
        <f>payesh!CV19</f>
        <v>0</v>
      </c>
      <c r="Q99" s="429">
        <f>payesh!CV20</f>
        <v>0</v>
      </c>
      <c r="R99" s="429">
        <f>payesh!CV21</f>
        <v>0</v>
      </c>
      <c r="S99" s="429">
        <f>payesh!$CV$55</f>
        <v>0</v>
      </c>
      <c r="T99" s="445">
        <f>payesh!CV64</f>
        <v>0</v>
      </c>
      <c r="U99" s="429">
        <f>payesh!$CV$56</f>
        <v>0</v>
      </c>
      <c r="V99" s="429">
        <f>payesh!CV65</f>
        <v>0</v>
      </c>
      <c r="W99" s="429">
        <f>payesh!CV78</f>
        <v>0</v>
      </c>
      <c r="X99" s="429">
        <f>payesh!CV79</f>
        <v>0</v>
      </c>
      <c r="Y99" s="429">
        <f>payesh!$CV$83</f>
        <v>0</v>
      </c>
      <c r="Z99" s="429">
        <f>payesh!$CV$84</f>
        <v>0</v>
      </c>
      <c r="AA99" s="429">
        <f>payesh!CV86</f>
        <v>0</v>
      </c>
      <c r="AB99" s="429">
        <f>payesh!CV153</f>
        <v>0</v>
      </c>
      <c r="AC99" s="429">
        <f>payesh!CV155</f>
        <v>0</v>
      </c>
      <c r="AD99" s="429">
        <f>payesh!CV157</f>
        <v>0</v>
      </c>
      <c r="AE99" s="429">
        <f>payesh!CV159</f>
        <v>0</v>
      </c>
      <c r="AF99" s="429">
        <f>payesh!CV161</f>
        <v>0</v>
      </c>
      <c r="AG99" s="429">
        <f>payesh!CV163</f>
        <v>0</v>
      </c>
      <c r="AH99" s="429">
        <f>payesh!CV165</f>
        <v>0</v>
      </c>
      <c r="AI99" s="429">
        <f>payesh!CV167</f>
        <v>0</v>
      </c>
      <c r="AJ99" s="429">
        <f>payesh!CV169</f>
        <v>0</v>
      </c>
      <c r="AK99" s="432">
        <f>payesh!CV171</f>
        <v>0</v>
      </c>
    </row>
    <row r="100" spans="2:37" ht="18.75" thickBot="1" x14ac:dyDescent="0.3">
      <c r="B100" s="433">
        <f>payesh!CW7</f>
        <v>97</v>
      </c>
      <c r="C100" s="421">
        <f>payesh!CW3</f>
        <v>0</v>
      </c>
      <c r="D100" s="421">
        <f>payesh!CW4</f>
        <v>0</v>
      </c>
      <c r="E100" s="421">
        <f>payesh!CW5</f>
        <v>0</v>
      </c>
      <c r="F100" s="421">
        <f>payesh!CW6</f>
        <v>0</v>
      </c>
      <c r="G100" s="421">
        <f>payesh!CW10</f>
        <v>0</v>
      </c>
      <c r="H100" s="421">
        <f>payesh!CW13</f>
        <v>0</v>
      </c>
      <c r="I100" s="422">
        <f>payesh!CW14</f>
        <v>0</v>
      </c>
      <c r="J100" s="421">
        <f>payesh!CW9</f>
        <v>0</v>
      </c>
      <c r="K100" s="421">
        <f>payesh!CW18</f>
        <v>0</v>
      </c>
      <c r="L100" s="421">
        <f>payesh!CW8</f>
        <v>0</v>
      </c>
      <c r="M100" s="421">
        <f>payesh!CW46</f>
        <v>0</v>
      </c>
      <c r="N100" s="422">
        <f>payesh!CW17</f>
        <v>0</v>
      </c>
      <c r="O100" s="421">
        <f>payesh!CW16</f>
        <v>0</v>
      </c>
      <c r="P100" s="421">
        <f>payesh!CW19</f>
        <v>0</v>
      </c>
      <c r="Q100" s="421">
        <f>payesh!CW20</f>
        <v>0</v>
      </c>
      <c r="R100" s="421">
        <f>payesh!CW21</f>
        <v>0</v>
      </c>
      <c r="S100" s="421">
        <f>payesh!$CW$55</f>
        <v>0</v>
      </c>
      <c r="T100" s="444">
        <f>payesh!CW64</f>
        <v>0</v>
      </c>
      <c r="U100" s="421">
        <f>payesh!$CW$56</f>
        <v>0</v>
      </c>
      <c r="V100" s="421">
        <f>payesh!CW65</f>
        <v>0</v>
      </c>
      <c r="W100" s="421">
        <f>payesh!CW78</f>
        <v>0</v>
      </c>
      <c r="X100" s="421">
        <f>payesh!CW79</f>
        <v>0</v>
      </c>
      <c r="Y100" s="421">
        <f>payesh!$CW$83</f>
        <v>0</v>
      </c>
      <c r="Z100" s="421">
        <f>payesh!$CW$84</f>
        <v>0</v>
      </c>
      <c r="AA100" s="421">
        <f>payesh!CW86</f>
        <v>0</v>
      </c>
      <c r="AB100" s="421">
        <f>payesh!CW153</f>
        <v>0</v>
      </c>
      <c r="AC100" s="421">
        <f>payesh!CW155</f>
        <v>0</v>
      </c>
      <c r="AD100" s="421">
        <f>payesh!CW157</f>
        <v>0</v>
      </c>
      <c r="AE100" s="421">
        <f>payesh!CW159</f>
        <v>0</v>
      </c>
      <c r="AF100" s="421">
        <f>payesh!CW161</f>
        <v>0</v>
      </c>
      <c r="AG100" s="421">
        <f>payesh!CW163</f>
        <v>0</v>
      </c>
      <c r="AH100" s="421">
        <f>payesh!CW165</f>
        <v>0</v>
      </c>
      <c r="AI100" s="421">
        <f>payesh!CW167</f>
        <v>0</v>
      </c>
      <c r="AJ100" s="421">
        <f>payesh!CW169</f>
        <v>0</v>
      </c>
      <c r="AK100" s="424">
        <f>payesh!CW171</f>
        <v>0</v>
      </c>
    </row>
    <row r="101" spans="2:37" ht="18.75" thickBot="1" x14ac:dyDescent="0.3">
      <c r="B101" s="426">
        <f>payesh!CX7</f>
        <v>98</v>
      </c>
      <c r="C101" s="429">
        <f>payesh!CX3</f>
        <v>0</v>
      </c>
      <c r="D101" s="429">
        <f>payesh!CX4</f>
        <v>0</v>
      </c>
      <c r="E101" s="429">
        <f>payesh!CX5</f>
        <v>0</v>
      </c>
      <c r="F101" s="429">
        <f>payesh!CX6</f>
        <v>0</v>
      </c>
      <c r="G101" s="429">
        <f>payesh!CX10</f>
        <v>0</v>
      </c>
      <c r="H101" s="429">
        <f>payesh!CX13</f>
        <v>0</v>
      </c>
      <c r="I101" s="430">
        <f>payesh!CX14</f>
        <v>0</v>
      </c>
      <c r="J101" s="429">
        <f>payesh!CX9</f>
        <v>0</v>
      </c>
      <c r="K101" s="429">
        <f>payesh!CX18</f>
        <v>0</v>
      </c>
      <c r="L101" s="429">
        <f>payesh!CX8</f>
        <v>0</v>
      </c>
      <c r="M101" s="429">
        <f>payesh!CX46</f>
        <v>0</v>
      </c>
      <c r="N101" s="430">
        <f>payesh!CX17</f>
        <v>0</v>
      </c>
      <c r="O101" s="429">
        <f>payesh!CX16</f>
        <v>0</v>
      </c>
      <c r="P101" s="429">
        <f>payesh!CX19</f>
        <v>0</v>
      </c>
      <c r="Q101" s="429">
        <f>payesh!CX20</f>
        <v>0</v>
      </c>
      <c r="R101" s="429">
        <f>payesh!CX21</f>
        <v>0</v>
      </c>
      <c r="S101" s="429">
        <f>payesh!$CX$55</f>
        <v>0</v>
      </c>
      <c r="T101" s="445">
        <f>payesh!CX64</f>
        <v>0</v>
      </c>
      <c r="U101" s="429">
        <f>payesh!$CX$56</f>
        <v>0</v>
      </c>
      <c r="V101" s="429">
        <f>payesh!CX65</f>
        <v>0</v>
      </c>
      <c r="W101" s="429">
        <f>payesh!CX78</f>
        <v>0</v>
      </c>
      <c r="X101" s="429">
        <f>payesh!CX79</f>
        <v>0</v>
      </c>
      <c r="Y101" s="429">
        <f>payesh!$CX$83</f>
        <v>0</v>
      </c>
      <c r="Z101" s="429">
        <f>payesh!$CX$84</f>
        <v>0</v>
      </c>
      <c r="AA101" s="429">
        <f>payesh!CX86</f>
        <v>0</v>
      </c>
      <c r="AB101" s="429">
        <f>payesh!CX153</f>
        <v>0</v>
      </c>
      <c r="AC101" s="429">
        <f>payesh!CX155</f>
        <v>0</v>
      </c>
      <c r="AD101" s="429">
        <f>payesh!CX157</f>
        <v>0</v>
      </c>
      <c r="AE101" s="429">
        <f>payesh!CX159</f>
        <v>0</v>
      </c>
      <c r="AF101" s="429">
        <f>payesh!CX161</f>
        <v>0</v>
      </c>
      <c r="AG101" s="429">
        <f>payesh!CX163</f>
        <v>0</v>
      </c>
      <c r="AH101" s="429">
        <f>payesh!CX165</f>
        <v>0</v>
      </c>
      <c r="AI101" s="429">
        <f>payesh!CX167</f>
        <v>0</v>
      </c>
      <c r="AJ101" s="429">
        <f>payesh!CX169</f>
        <v>0</v>
      </c>
      <c r="AK101" s="432">
        <f>payesh!CX171</f>
        <v>0</v>
      </c>
    </row>
    <row r="102" spans="2:37" ht="18.75" thickBot="1" x14ac:dyDescent="0.3">
      <c r="B102" s="433">
        <f>payesh!CY7</f>
        <v>99</v>
      </c>
      <c r="C102" s="421">
        <f>payesh!CY3</f>
        <v>0</v>
      </c>
      <c r="D102" s="421">
        <f>payesh!CY4</f>
        <v>0</v>
      </c>
      <c r="E102" s="421">
        <f>payesh!CY5</f>
        <v>0</v>
      </c>
      <c r="F102" s="421">
        <f>payesh!CY6</f>
        <v>0</v>
      </c>
      <c r="G102" s="421">
        <f>payesh!CY10</f>
        <v>0</v>
      </c>
      <c r="H102" s="421">
        <f>payesh!CY13</f>
        <v>0</v>
      </c>
      <c r="I102" s="422">
        <f>payesh!CY14</f>
        <v>0</v>
      </c>
      <c r="J102" s="421">
        <f>payesh!CY9</f>
        <v>0</v>
      </c>
      <c r="K102" s="421">
        <f>payesh!CY18</f>
        <v>0</v>
      </c>
      <c r="L102" s="421">
        <f>payesh!CY8</f>
        <v>0</v>
      </c>
      <c r="M102" s="421">
        <f>payesh!CY46</f>
        <v>0</v>
      </c>
      <c r="N102" s="422">
        <f>payesh!CY17</f>
        <v>0</v>
      </c>
      <c r="O102" s="421">
        <f>payesh!CY16</f>
        <v>0</v>
      </c>
      <c r="P102" s="421">
        <f>payesh!CY19</f>
        <v>0</v>
      </c>
      <c r="Q102" s="421">
        <f>payesh!CY20</f>
        <v>0</v>
      </c>
      <c r="R102" s="421">
        <f>payesh!CY21</f>
        <v>0</v>
      </c>
      <c r="S102" s="421">
        <f>payesh!$CY$55</f>
        <v>0</v>
      </c>
      <c r="T102" s="444">
        <f>payesh!CY64</f>
        <v>0</v>
      </c>
      <c r="U102" s="421">
        <f>payesh!$CY$56</f>
        <v>0</v>
      </c>
      <c r="V102" s="421">
        <f>payesh!CY65</f>
        <v>0</v>
      </c>
      <c r="W102" s="421">
        <f>payesh!CY78</f>
        <v>0</v>
      </c>
      <c r="X102" s="421">
        <f>payesh!CY79</f>
        <v>0</v>
      </c>
      <c r="Y102" s="421">
        <f>payesh!$CY$83</f>
        <v>0</v>
      </c>
      <c r="Z102" s="421">
        <f>payesh!$CY$84</f>
        <v>0</v>
      </c>
      <c r="AA102" s="421">
        <f>payesh!CY86</f>
        <v>0</v>
      </c>
      <c r="AB102" s="421">
        <f>payesh!CY153</f>
        <v>0</v>
      </c>
      <c r="AC102" s="421">
        <f>payesh!CY155</f>
        <v>0</v>
      </c>
      <c r="AD102" s="421">
        <f>payesh!CY157</f>
        <v>0</v>
      </c>
      <c r="AE102" s="421">
        <f>payesh!CY159</f>
        <v>0</v>
      </c>
      <c r="AF102" s="421">
        <f>payesh!CY161</f>
        <v>0</v>
      </c>
      <c r="AG102" s="421">
        <f>payesh!CY163</f>
        <v>0</v>
      </c>
      <c r="AH102" s="421">
        <f>payesh!CY165</f>
        <v>0</v>
      </c>
      <c r="AI102" s="421">
        <f>payesh!CY167</f>
        <v>0</v>
      </c>
      <c r="AJ102" s="421">
        <f>payesh!CY169</f>
        <v>0</v>
      </c>
      <c r="AK102" s="424">
        <f>payesh!CY171</f>
        <v>0</v>
      </c>
    </row>
    <row r="103" spans="2:37" ht="18.75" thickBot="1" x14ac:dyDescent="0.3">
      <c r="B103" s="426">
        <f>payesh!CZ7</f>
        <v>100</v>
      </c>
      <c r="C103" s="429">
        <f>payesh!CZ3</f>
        <v>0</v>
      </c>
      <c r="D103" s="429">
        <f>payesh!CZ4</f>
        <v>0</v>
      </c>
      <c r="E103" s="429">
        <f>payesh!CZ5</f>
        <v>0</v>
      </c>
      <c r="F103" s="429">
        <f>payesh!CZ6</f>
        <v>0</v>
      </c>
      <c r="G103" s="429">
        <f>payesh!CZ10</f>
        <v>0</v>
      </c>
      <c r="H103" s="429">
        <f>payesh!CZ13</f>
        <v>0</v>
      </c>
      <c r="I103" s="430">
        <f>payesh!CZ14</f>
        <v>0</v>
      </c>
      <c r="J103" s="429">
        <f>payesh!CZ9</f>
        <v>0</v>
      </c>
      <c r="K103" s="429">
        <f>payesh!CZ18</f>
        <v>0</v>
      </c>
      <c r="L103" s="429">
        <f>payesh!CZ8</f>
        <v>0</v>
      </c>
      <c r="M103" s="429">
        <f>payesh!CZ46</f>
        <v>0</v>
      </c>
      <c r="N103" s="430">
        <f>payesh!CZ17</f>
        <v>0</v>
      </c>
      <c r="O103" s="429">
        <f>payesh!CZ16</f>
        <v>0</v>
      </c>
      <c r="P103" s="429">
        <f>payesh!CZ19</f>
        <v>0</v>
      </c>
      <c r="Q103" s="429">
        <f>payesh!CZ20</f>
        <v>0</v>
      </c>
      <c r="R103" s="429">
        <f>payesh!CZ21</f>
        <v>0</v>
      </c>
      <c r="S103" s="429">
        <f>payesh!$CZ$55</f>
        <v>0</v>
      </c>
      <c r="T103" s="445">
        <f>payesh!CZ64</f>
        <v>0</v>
      </c>
      <c r="U103" s="429">
        <f>payesh!$CZ$56</f>
        <v>0</v>
      </c>
      <c r="V103" s="429">
        <f>payesh!CZ65</f>
        <v>0</v>
      </c>
      <c r="W103" s="429">
        <f>payesh!CZ78</f>
        <v>0</v>
      </c>
      <c r="X103" s="429">
        <f>payesh!CZ79</f>
        <v>0</v>
      </c>
      <c r="Y103" s="429">
        <f>payesh!$CZ$83</f>
        <v>0</v>
      </c>
      <c r="Z103" s="429">
        <f>payesh!$CZ$84</f>
        <v>0</v>
      </c>
      <c r="AA103" s="429">
        <f>payesh!CZ86</f>
        <v>0</v>
      </c>
      <c r="AB103" s="429">
        <f>payesh!CZ153</f>
        <v>0</v>
      </c>
      <c r="AC103" s="429">
        <f>payesh!CZ155</f>
        <v>0</v>
      </c>
      <c r="AD103" s="429">
        <f>payesh!CZ157</f>
        <v>0</v>
      </c>
      <c r="AE103" s="429">
        <f>payesh!CZ159</f>
        <v>0</v>
      </c>
      <c r="AF103" s="429">
        <f>payesh!CZ161</f>
        <v>0</v>
      </c>
      <c r="AG103" s="429">
        <f>payesh!CZ163</f>
        <v>0</v>
      </c>
      <c r="AH103" s="429">
        <f>payesh!CZ165</f>
        <v>0</v>
      </c>
      <c r="AI103" s="429">
        <f>payesh!CZ167</f>
        <v>0</v>
      </c>
      <c r="AJ103" s="429">
        <f>payesh!CZ169</f>
        <v>0</v>
      </c>
      <c r="AK103" s="432">
        <f>payesh!CZ171</f>
        <v>0</v>
      </c>
    </row>
    <row r="104" spans="2:37" ht="18.75" thickBot="1" x14ac:dyDescent="0.3">
      <c r="B104" s="433">
        <f>payesh!DA7</f>
        <v>101</v>
      </c>
      <c r="C104" s="421">
        <f>payesh!DA3</f>
        <v>0</v>
      </c>
      <c r="D104" s="421">
        <f>payesh!DA4</f>
        <v>0</v>
      </c>
      <c r="E104" s="421">
        <f>payesh!DA5</f>
        <v>0</v>
      </c>
      <c r="F104" s="421">
        <f>payesh!DA6</f>
        <v>0</v>
      </c>
      <c r="G104" s="421">
        <f>payesh!DA10</f>
        <v>0</v>
      </c>
      <c r="H104" s="421">
        <f>payesh!DA13</f>
        <v>0</v>
      </c>
      <c r="I104" s="422">
        <f>payesh!DA14</f>
        <v>0</v>
      </c>
      <c r="J104" s="421">
        <f>payesh!DA9</f>
        <v>0</v>
      </c>
      <c r="K104" s="421">
        <f>payesh!DA18</f>
        <v>0</v>
      </c>
      <c r="L104" s="421">
        <f>payesh!DA8</f>
        <v>0</v>
      </c>
      <c r="M104" s="421">
        <f>payesh!DA46</f>
        <v>0</v>
      </c>
      <c r="N104" s="422">
        <f>payesh!DA17</f>
        <v>0</v>
      </c>
      <c r="O104" s="421">
        <f>payesh!DA16</f>
        <v>0</v>
      </c>
      <c r="P104" s="421">
        <f>payesh!DA19</f>
        <v>0</v>
      </c>
      <c r="Q104" s="421">
        <f>payesh!DA20</f>
        <v>0</v>
      </c>
      <c r="R104" s="421">
        <f>payesh!DA21</f>
        <v>0</v>
      </c>
      <c r="S104" s="421">
        <f>payesh!$DA$55</f>
        <v>0</v>
      </c>
      <c r="T104" s="444">
        <f>payesh!DA64</f>
        <v>0</v>
      </c>
      <c r="U104" s="421">
        <f>payesh!$DA$56</f>
        <v>0</v>
      </c>
      <c r="V104" s="421">
        <f>payesh!DA65</f>
        <v>0</v>
      </c>
      <c r="W104" s="421">
        <f>payesh!DA78</f>
        <v>0</v>
      </c>
      <c r="X104" s="421">
        <f>payesh!DA79</f>
        <v>0</v>
      </c>
      <c r="Y104" s="421">
        <f>payesh!$DA$83</f>
        <v>0</v>
      </c>
      <c r="Z104" s="421">
        <f>payesh!$DA$84</f>
        <v>0</v>
      </c>
      <c r="AA104" s="421">
        <f>payesh!DA86</f>
        <v>0</v>
      </c>
      <c r="AB104" s="421">
        <f>payesh!DA153</f>
        <v>0</v>
      </c>
      <c r="AC104" s="421">
        <f>payesh!DA155</f>
        <v>0</v>
      </c>
      <c r="AD104" s="421">
        <f>payesh!DA157</f>
        <v>0</v>
      </c>
      <c r="AE104" s="421">
        <f>payesh!DA159</f>
        <v>0</v>
      </c>
      <c r="AF104" s="421">
        <f>payesh!DA161</f>
        <v>0</v>
      </c>
      <c r="AG104" s="421">
        <f>payesh!DA163</f>
        <v>0</v>
      </c>
      <c r="AH104" s="421">
        <f>payesh!DA165</f>
        <v>0</v>
      </c>
      <c r="AI104" s="421">
        <f>payesh!DA167</f>
        <v>0</v>
      </c>
      <c r="AJ104" s="421">
        <f>payesh!DA169</f>
        <v>0</v>
      </c>
      <c r="AK104" s="424">
        <f>payesh!DA171</f>
        <v>0</v>
      </c>
    </row>
    <row r="105" spans="2:37" ht="18.75" thickBot="1" x14ac:dyDescent="0.3">
      <c r="B105" s="426">
        <f>payesh!DB7</f>
        <v>102</v>
      </c>
      <c r="C105" s="429">
        <f>payesh!DB3</f>
        <v>0</v>
      </c>
      <c r="D105" s="429">
        <f>payesh!DB4</f>
        <v>0</v>
      </c>
      <c r="E105" s="429">
        <f>payesh!DB5</f>
        <v>0</v>
      </c>
      <c r="F105" s="429">
        <f>payesh!DB6</f>
        <v>0</v>
      </c>
      <c r="G105" s="429">
        <f>payesh!DB10</f>
        <v>0</v>
      </c>
      <c r="H105" s="429">
        <f>payesh!DB13</f>
        <v>0</v>
      </c>
      <c r="I105" s="430">
        <f>payesh!DB14</f>
        <v>0</v>
      </c>
      <c r="J105" s="429">
        <f>payesh!DB9</f>
        <v>0</v>
      </c>
      <c r="K105" s="429">
        <f>payesh!DB18</f>
        <v>0</v>
      </c>
      <c r="L105" s="429">
        <f>payesh!DB8</f>
        <v>0</v>
      </c>
      <c r="M105" s="429">
        <f>payesh!DB46</f>
        <v>0</v>
      </c>
      <c r="N105" s="430">
        <f>payesh!DB17</f>
        <v>0</v>
      </c>
      <c r="O105" s="429">
        <f>payesh!DB16</f>
        <v>0</v>
      </c>
      <c r="P105" s="429">
        <f>payesh!DB19</f>
        <v>0</v>
      </c>
      <c r="Q105" s="429">
        <f>payesh!DB20</f>
        <v>0</v>
      </c>
      <c r="R105" s="429">
        <f>payesh!DB21</f>
        <v>0</v>
      </c>
      <c r="S105" s="429">
        <f>payesh!$DB$55</f>
        <v>0</v>
      </c>
      <c r="T105" s="445">
        <f>payesh!DB64</f>
        <v>0</v>
      </c>
      <c r="U105" s="429">
        <f>payesh!$DB$56</f>
        <v>0</v>
      </c>
      <c r="V105" s="429">
        <f>payesh!DB65</f>
        <v>0</v>
      </c>
      <c r="W105" s="429">
        <f>payesh!DB78</f>
        <v>0</v>
      </c>
      <c r="X105" s="429">
        <f>payesh!DB79</f>
        <v>0</v>
      </c>
      <c r="Y105" s="429">
        <f>payesh!$DB$83</f>
        <v>0</v>
      </c>
      <c r="Z105" s="429">
        <f>payesh!$DB$84</f>
        <v>0</v>
      </c>
      <c r="AA105" s="429">
        <f>payesh!DB86</f>
        <v>0</v>
      </c>
      <c r="AB105" s="429">
        <f>payesh!DB153</f>
        <v>0</v>
      </c>
      <c r="AC105" s="429">
        <f>payesh!DB155</f>
        <v>0</v>
      </c>
      <c r="AD105" s="429">
        <f>payesh!DB157</f>
        <v>0</v>
      </c>
      <c r="AE105" s="429">
        <f>payesh!DB159</f>
        <v>0</v>
      </c>
      <c r="AF105" s="429">
        <f>payesh!DB161</f>
        <v>0</v>
      </c>
      <c r="AG105" s="429">
        <f>payesh!DB163</f>
        <v>0</v>
      </c>
      <c r="AH105" s="429">
        <f>payesh!DB165</f>
        <v>0</v>
      </c>
      <c r="AI105" s="429">
        <f>payesh!DB167</f>
        <v>0</v>
      </c>
      <c r="AJ105" s="429">
        <f>payesh!DB169</f>
        <v>0</v>
      </c>
      <c r="AK105" s="432">
        <f>payesh!DB171</f>
        <v>0</v>
      </c>
    </row>
    <row r="106" spans="2:37" ht="18.75" thickBot="1" x14ac:dyDescent="0.3">
      <c r="B106" s="433">
        <f>payesh!DC7</f>
        <v>103</v>
      </c>
      <c r="C106" s="421">
        <f>payesh!DC3</f>
        <v>0</v>
      </c>
      <c r="D106" s="421">
        <f>payesh!DC4</f>
        <v>0</v>
      </c>
      <c r="E106" s="421">
        <f>payesh!DC5</f>
        <v>0</v>
      </c>
      <c r="F106" s="421">
        <f>payesh!DC6</f>
        <v>0</v>
      </c>
      <c r="G106" s="421">
        <f>payesh!DC10</f>
        <v>0</v>
      </c>
      <c r="H106" s="421">
        <f>payesh!DC13</f>
        <v>0</v>
      </c>
      <c r="I106" s="422">
        <f>payesh!DC14</f>
        <v>0</v>
      </c>
      <c r="J106" s="421">
        <f>payesh!DC9</f>
        <v>0</v>
      </c>
      <c r="K106" s="421">
        <f>payesh!DC18</f>
        <v>0</v>
      </c>
      <c r="L106" s="421">
        <f>payesh!DC8</f>
        <v>0</v>
      </c>
      <c r="M106" s="421">
        <f>payesh!DC46</f>
        <v>0</v>
      </c>
      <c r="N106" s="422">
        <f>payesh!DC17</f>
        <v>0</v>
      </c>
      <c r="O106" s="421">
        <f>payesh!DC16</f>
        <v>0</v>
      </c>
      <c r="P106" s="421">
        <f>payesh!DC19</f>
        <v>0</v>
      </c>
      <c r="Q106" s="421">
        <f>payesh!DC20</f>
        <v>0</v>
      </c>
      <c r="R106" s="421">
        <f>payesh!DC21</f>
        <v>0</v>
      </c>
      <c r="S106" s="421">
        <f>payesh!$DC$55</f>
        <v>0</v>
      </c>
      <c r="T106" s="444">
        <f>payesh!DC64</f>
        <v>0</v>
      </c>
      <c r="U106" s="421">
        <f>payesh!$DC$56</f>
        <v>0</v>
      </c>
      <c r="V106" s="421">
        <f>payesh!DC65</f>
        <v>0</v>
      </c>
      <c r="W106" s="421">
        <f>payesh!DC78</f>
        <v>0</v>
      </c>
      <c r="X106" s="421">
        <f>payesh!DC79</f>
        <v>0</v>
      </c>
      <c r="Y106" s="421">
        <f>payesh!$DC$83</f>
        <v>0</v>
      </c>
      <c r="Z106" s="421">
        <f>payesh!$DC$84</f>
        <v>0</v>
      </c>
      <c r="AA106" s="421">
        <f>payesh!DC86</f>
        <v>0</v>
      </c>
      <c r="AB106" s="421">
        <f>payesh!DC153</f>
        <v>0</v>
      </c>
      <c r="AC106" s="421">
        <f>payesh!DC155</f>
        <v>0</v>
      </c>
      <c r="AD106" s="421">
        <f>payesh!DC157</f>
        <v>0</v>
      </c>
      <c r="AE106" s="421">
        <f>payesh!DC159</f>
        <v>0</v>
      </c>
      <c r="AF106" s="421">
        <f>payesh!DC161</f>
        <v>0</v>
      </c>
      <c r="AG106" s="421">
        <f>payesh!DC163</f>
        <v>0</v>
      </c>
      <c r="AH106" s="421">
        <f>payesh!DC165</f>
        <v>0</v>
      </c>
      <c r="AI106" s="421">
        <f>payesh!DC167</f>
        <v>0</v>
      </c>
      <c r="AJ106" s="421">
        <f>payesh!DC169</f>
        <v>0</v>
      </c>
      <c r="AK106" s="424">
        <f>payesh!DC171</f>
        <v>0</v>
      </c>
    </row>
    <row r="107" spans="2:37" ht="18.75" thickBot="1" x14ac:dyDescent="0.3">
      <c r="B107" s="426">
        <f>payesh!DD7</f>
        <v>104</v>
      </c>
      <c r="C107" s="429">
        <f>payesh!DD3</f>
        <v>0</v>
      </c>
      <c r="D107" s="429">
        <f>payesh!DD4</f>
        <v>0</v>
      </c>
      <c r="E107" s="429">
        <f>payesh!DD5</f>
        <v>0</v>
      </c>
      <c r="F107" s="429">
        <f>payesh!DD6</f>
        <v>0</v>
      </c>
      <c r="G107" s="429">
        <f>payesh!DD10</f>
        <v>0</v>
      </c>
      <c r="H107" s="429">
        <f>payesh!DD13</f>
        <v>0</v>
      </c>
      <c r="I107" s="430">
        <f>payesh!DD14</f>
        <v>0</v>
      </c>
      <c r="J107" s="429">
        <f>payesh!DD9</f>
        <v>0</v>
      </c>
      <c r="K107" s="429">
        <f>payesh!DD18</f>
        <v>0</v>
      </c>
      <c r="L107" s="429">
        <f>payesh!DD8</f>
        <v>0</v>
      </c>
      <c r="M107" s="429">
        <f>payesh!DD46</f>
        <v>0</v>
      </c>
      <c r="N107" s="430">
        <f>payesh!DD17</f>
        <v>0</v>
      </c>
      <c r="O107" s="429">
        <f>payesh!DD16</f>
        <v>0</v>
      </c>
      <c r="P107" s="429">
        <f>payesh!DD19</f>
        <v>0</v>
      </c>
      <c r="Q107" s="429">
        <f>payesh!DD20</f>
        <v>0</v>
      </c>
      <c r="R107" s="429">
        <f>payesh!DD21</f>
        <v>0</v>
      </c>
      <c r="S107" s="429">
        <f>payesh!$DD$55</f>
        <v>0</v>
      </c>
      <c r="T107" s="445">
        <f>payesh!DD64</f>
        <v>0</v>
      </c>
      <c r="U107" s="429">
        <f>payesh!$DD$56</f>
        <v>0</v>
      </c>
      <c r="V107" s="429">
        <f>payesh!DD65</f>
        <v>0</v>
      </c>
      <c r="W107" s="429">
        <f>payesh!DD78</f>
        <v>0</v>
      </c>
      <c r="X107" s="429">
        <f>payesh!DD79</f>
        <v>0</v>
      </c>
      <c r="Y107" s="429">
        <f>payesh!$DD$83</f>
        <v>0</v>
      </c>
      <c r="Z107" s="429">
        <f>payesh!$DD$84</f>
        <v>0</v>
      </c>
      <c r="AA107" s="429">
        <f>payesh!DD86</f>
        <v>0</v>
      </c>
      <c r="AB107" s="429">
        <f>payesh!DD153</f>
        <v>0</v>
      </c>
      <c r="AC107" s="429">
        <f>payesh!DD155</f>
        <v>0</v>
      </c>
      <c r="AD107" s="429">
        <f>payesh!DD157</f>
        <v>0</v>
      </c>
      <c r="AE107" s="429">
        <f>payesh!DD159</f>
        <v>0</v>
      </c>
      <c r="AF107" s="429">
        <f>payesh!DD161</f>
        <v>0</v>
      </c>
      <c r="AG107" s="429">
        <f>payesh!DD163</f>
        <v>0</v>
      </c>
      <c r="AH107" s="429">
        <f>payesh!DD165</f>
        <v>0</v>
      </c>
      <c r="AI107" s="429">
        <f>payesh!DD167</f>
        <v>0</v>
      </c>
      <c r="AJ107" s="429">
        <f>payesh!DD169</f>
        <v>0</v>
      </c>
      <c r="AK107" s="432">
        <f>payesh!DD171</f>
        <v>0</v>
      </c>
    </row>
    <row r="108" spans="2:37" ht="18.75" thickBot="1" x14ac:dyDescent="0.3">
      <c r="B108" s="433">
        <f>payesh!DE7</f>
        <v>105</v>
      </c>
      <c r="C108" s="421">
        <f>payesh!DE3</f>
        <v>0</v>
      </c>
      <c r="D108" s="421">
        <f>payesh!DE4</f>
        <v>0</v>
      </c>
      <c r="E108" s="421">
        <f>payesh!DE5</f>
        <v>0</v>
      </c>
      <c r="F108" s="421">
        <f>payesh!DE6</f>
        <v>0</v>
      </c>
      <c r="G108" s="421">
        <f>payesh!DE10</f>
        <v>0</v>
      </c>
      <c r="H108" s="421">
        <f>payesh!DE13</f>
        <v>0</v>
      </c>
      <c r="I108" s="422">
        <f>payesh!DE14</f>
        <v>0</v>
      </c>
      <c r="J108" s="421">
        <f>payesh!DE9</f>
        <v>0</v>
      </c>
      <c r="K108" s="421">
        <f>payesh!DE18</f>
        <v>0</v>
      </c>
      <c r="L108" s="421">
        <f>payesh!DE8</f>
        <v>0</v>
      </c>
      <c r="M108" s="421">
        <f>payesh!DE46</f>
        <v>0</v>
      </c>
      <c r="N108" s="422">
        <f>payesh!DE17</f>
        <v>0</v>
      </c>
      <c r="O108" s="421">
        <f>payesh!DE16</f>
        <v>0</v>
      </c>
      <c r="P108" s="421">
        <f>payesh!DE19</f>
        <v>0</v>
      </c>
      <c r="Q108" s="421">
        <f>payesh!DE20</f>
        <v>0</v>
      </c>
      <c r="R108" s="421">
        <f>payesh!DE21</f>
        <v>0</v>
      </c>
      <c r="S108" s="421">
        <f>payesh!$DE$55</f>
        <v>0</v>
      </c>
      <c r="T108" s="444">
        <f>payesh!DE64</f>
        <v>0</v>
      </c>
      <c r="U108" s="421">
        <f>payesh!$DE$56</f>
        <v>0</v>
      </c>
      <c r="V108" s="421">
        <f>payesh!DE65</f>
        <v>0</v>
      </c>
      <c r="W108" s="421">
        <f>payesh!DE78</f>
        <v>0</v>
      </c>
      <c r="X108" s="421">
        <f>payesh!DE79</f>
        <v>0</v>
      </c>
      <c r="Y108" s="421">
        <f>payesh!$DE$83</f>
        <v>0</v>
      </c>
      <c r="Z108" s="421">
        <f>payesh!$DE$84</f>
        <v>0</v>
      </c>
      <c r="AA108" s="421">
        <f>payesh!DE86</f>
        <v>0</v>
      </c>
      <c r="AB108" s="421">
        <f>payesh!DE153</f>
        <v>0</v>
      </c>
      <c r="AC108" s="421">
        <f>payesh!DE155</f>
        <v>0</v>
      </c>
      <c r="AD108" s="421">
        <f>payesh!DE157</f>
        <v>0</v>
      </c>
      <c r="AE108" s="421">
        <f>payesh!DE159</f>
        <v>0</v>
      </c>
      <c r="AF108" s="421">
        <f>payesh!DE161</f>
        <v>0</v>
      </c>
      <c r="AG108" s="421">
        <f>payesh!DE163</f>
        <v>0</v>
      </c>
      <c r="AH108" s="421">
        <f>payesh!DE165</f>
        <v>0</v>
      </c>
      <c r="AI108" s="421">
        <f>payesh!DE167</f>
        <v>0</v>
      </c>
      <c r="AJ108" s="421">
        <f>payesh!DE169</f>
        <v>0</v>
      </c>
      <c r="AK108" s="424">
        <f>payesh!DE171</f>
        <v>0</v>
      </c>
    </row>
    <row r="109" spans="2:37" ht="18.75" thickBot="1" x14ac:dyDescent="0.3">
      <c r="B109" s="426">
        <f>payesh!DF7</f>
        <v>106</v>
      </c>
      <c r="C109" s="429">
        <f>payesh!DF3</f>
        <v>0</v>
      </c>
      <c r="D109" s="429">
        <f>payesh!DF4</f>
        <v>0</v>
      </c>
      <c r="E109" s="429">
        <f>payesh!DF5</f>
        <v>0</v>
      </c>
      <c r="F109" s="429">
        <f>payesh!DF6</f>
        <v>0</v>
      </c>
      <c r="G109" s="429">
        <f>payesh!DF10</f>
        <v>0</v>
      </c>
      <c r="H109" s="429">
        <f>payesh!DF13</f>
        <v>0</v>
      </c>
      <c r="I109" s="430">
        <f>payesh!DF14</f>
        <v>0</v>
      </c>
      <c r="J109" s="429">
        <f>payesh!DF9</f>
        <v>0</v>
      </c>
      <c r="K109" s="429">
        <f>payesh!DF18</f>
        <v>0</v>
      </c>
      <c r="L109" s="429">
        <f>payesh!DF8</f>
        <v>0</v>
      </c>
      <c r="M109" s="429">
        <f>payesh!DF46</f>
        <v>0</v>
      </c>
      <c r="N109" s="430">
        <f>payesh!DF17</f>
        <v>0</v>
      </c>
      <c r="O109" s="429">
        <f>payesh!DF16</f>
        <v>0</v>
      </c>
      <c r="P109" s="429">
        <f>payesh!DF19</f>
        <v>0</v>
      </c>
      <c r="Q109" s="429">
        <f>payesh!DF20</f>
        <v>0</v>
      </c>
      <c r="R109" s="429">
        <f>payesh!DF21</f>
        <v>0</v>
      </c>
      <c r="S109" s="429">
        <f>payesh!$DF$55</f>
        <v>0</v>
      </c>
      <c r="T109" s="445">
        <f>payesh!DF64</f>
        <v>0</v>
      </c>
      <c r="U109" s="429">
        <f>payesh!$DF$56</f>
        <v>0</v>
      </c>
      <c r="V109" s="429">
        <f>payesh!DF65</f>
        <v>0</v>
      </c>
      <c r="W109" s="429">
        <f>payesh!DF78</f>
        <v>0</v>
      </c>
      <c r="X109" s="429">
        <f>payesh!DF79</f>
        <v>0</v>
      </c>
      <c r="Y109" s="429">
        <f>payesh!$DF$83</f>
        <v>0</v>
      </c>
      <c r="Z109" s="429">
        <f>payesh!$DF$84</f>
        <v>0</v>
      </c>
      <c r="AA109" s="429">
        <f>payesh!DF86</f>
        <v>0</v>
      </c>
      <c r="AB109" s="429">
        <f>payesh!DF153</f>
        <v>0</v>
      </c>
      <c r="AC109" s="429">
        <f>payesh!DF155</f>
        <v>0</v>
      </c>
      <c r="AD109" s="429">
        <f>payesh!DF157</f>
        <v>0</v>
      </c>
      <c r="AE109" s="429">
        <f>payesh!DF159</f>
        <v>0</v>
      </c>
      <c r="AF109" s="429">
        <f>payesh!DF161</f>
        <v>0</v>
      </c>
      <c r="AG109" s="429">
        <f>payesh!DF163</f>
        <v>0</v>
      </c>
      <c r="AH109" s="429">
        <f>payesh!DF165</f>
        <v>0</v>
      </c>
      <c r="AI109" s="429">
        <f>payesh!DF167</f>
        <v>0</v>
      </c>
      <c r="AJ109" s="429">
        <f>payesh!DF169</f>
        <v>0</v>
      </c>
      <c r="AK109" s="432">
        <f>payesh!DF171</f>
        <v>0</v>
      </c>
    </row>
    <row r="110" spans="2:37" ht="18.75" thickBot="1" x14ac:dyDescent="0.3">
      <c r="B110" s="433">
        <f>payesh!DG7</f>
        <v>107</v>
      </c>
      <c r="C110" s="421">
        <f>payesh!DG3</f>
        <v>0</v>
      </c>
      <c r="D110" s="421">
        <f>payesh!DG4</f>
        <v>0</v>
      </c>
      <c r="E110" s="421">
        <f>payesh!DG5</f>
        <v>0</v>
      </c>
      <c r="F110" s="421">
        <f>payesh!DG6</f>
        <v>0</v>
      </c>
      <c r="G110" s="421">
        <f>payesh!DG10</f>
        <v>0</v>
      </c>
      <c r="H110" s="421">
        <f>payesh!DG13</f>
        <v>0</v>
      </c>
      <c r="I110" s="422">
        <f>payesh!DG14</f>
        <v>0</v>
      </c>
      <c r="J110" s="421">
        <f>payesh!DG9</f>
        <v>0</v>
      </c>
      <c r="K110" s="421">
        <f>payesh!DG18</f>
        <v>0</v>
      </c>
      <c r="L110" s="421">
        <f>payesh!DG8</f>
        <v>0</v>
      </c>
      <c r="M110" s="421">
        <f>payesh!DG46</f>
        <v>0</v>
      </c>
      <c r="N110" s="422">
        <f>payesh!DG17</f>
        <v>0</v>
      </c>
      <c r="O110" s="421">
        <f>payesh!DG16</f>
        <v>0</v>
      </c>
      <c r="P110" s="421">
        <f>payesh!DG19</f>
        <v>0</v>
      </c>
      <c r="Q110" s="421">
        <f>payesh!DG20</f>
        <v>0</v>
      </c>
      <c r="R110" s="421">
        <f>payesh!DG21</f>
        <v>0</v>
      </c>
      <c r="S110" s="421">
        <f>payesh!$DG$55</f>
        <v>0</v>
      </c>
      <c r="T110" s="444">
        <f>payesh!DG64</f>
        <v>0</v>
      </c>
      <c r="U110" s="421">
        <f>payesh!$DG$56</f>
        <v>0</v>
      </c>
      <c r="V110" s="421">
        <f>payesh!DG65</f>
        <v>0</v>
      </c>
      <c r="W110" s="421">
        <f>payesh!DG78</f>
        <v>0</v>
      </c>
      <c r="X110" s="421">
        <f>payesh!DG79</f>
        <v>0</v>
      </c>
      <c r="Y110" s="421">
        <f>payesh!$DG$83</f>
        <v>0</v>
      </c>
      <c r="Z110" s="421">
        <f>payesh!$DG$84</f>
        <v>0</v>
      </c>
      <c r="AA110" s="421">
        <f>payesh!DG86</f>
        <v>0</v>
      </c>
      <c r="AB110" s="421">
        <f>payesh!DG153</f>
        <v>0</v>
      </c>
      <c r="AC110" s="421">
        <f>payesh!DG155</f>
        <v>0</v>
      </c>
      <c r="AD110" s="421">
        <f>payesh!DG157</f>
        <v>0</v>
      </c>
      <c r="AE110" s="421">
        <f>payesh!DG159</f>
        <v>0</v>
      </c>
      <c r="AF110" s="421">
        <f>payesh!DG161</f>
        <v>0</v>
      </c>
      <c r="AG110" s="421">
        <f>payesh!DG163</f>
        <v>0</v>
      </c>
      <c r="AH110" s="421">
        <f>payesh!DG165</f>
        <v>0</v>
      </c>
      <c r="AI110" s="421">
        <f>payesh!DG167</f>
        <v>0</v>
      </c>
      <c r="AJ110" s="421">
        <f>payesh!DG169</f>
        <v>0</v>
      </c>
      <c r="AK110" s="424">
        <f>payesh!DG171</f>
        <v>0</v>
      </c>
    </row>
    <row r="111" spans="2:37" ht="18.75" thickBot="1" x14ac:dyDescent="0.3">
      <c r="B111" s="426">
        <f>payesh!DH7</f>
        <v>108</v>
      </c>
      <c r="C111" s="429">
        <f>payesh!DH3</f>
        <v>0</v>
      </c>
      <c r="D111" s="429">
        <f>payesh!DH4</f>
        <v>0</v>
      </c>
      <c r="E111" s="429">
        <f>payesh!DH5</f>
        <v>0</v>
      </c>
      <c r="F111" s="429">
        <f>payesh!DH6</f>
        <v>0</v>
      </c>
      <c r="G111" s="429">
        <f>payesh!DH10</f>
        <v>0</v>
      </c>
      <c r="H111" s="429">
        <f>payesh!DH13</f>
        <v>0</v>
      </c>
      <c r="I111" s="430">
        <f>payesh!DH14</f>
        <v>0</v>
      </c>
      <c r="J111" s="429">
        <f>payesh!DH9</f>
        <v>0</v>
      </c>
      <c r="K111" s="429">
        <f>payesh!DH18</f>
        <v>0</v>
      </c>
      <c r="L111" s="429">
        <f>payesh!DH8</f>
        <v>0</v>
      </c>
      <c r="M111" s="429">
        <f>payesh!DH46</f>
        <v>0</v>
      </c>
      <c r="N111" s="430">
        <f>payesh!DH17</f>
        <v>0</v>
      </c>
      <c r="O111" s="429">
        <f>payesh!DH16</f>
        <v>0</v>
      </c>
      <c r="P111" s="429">
        <f>payesh!DH19</f>
        <v>0</v>
      </c>
      <c r="Q111" s="429">
        <f>payesh!DH20</f>
        <v>0</v>
      </c>
      <c r="R111" s="429">
        <f>payesh!DH21</f>
        <v>0</v>
      </c>
      <c r="S111" s="429">
        <f>payesh!$DH$55</f>
        <v>0</v>
      </c>
      <c r="T111" s="445">
        <f>payesh!DH64</f>
        <v>0</v>
      </c>
      <c r="U111" s="429">
        <f>payesh!$DH$56</f>
        <v>0</v>
      </c>
      <c r="V111" s="429">
        <f>payesh!DH65</f>
        <v>0</v>
      </c>
      <c r="W111" s="429">
        <f>payesh!DH78</f>
        <v>0</v>
      </c>
      <c r="X111" s="429">
        <f>payesh!DH79</f>
        <v>0</v>
      </c>
      <c r="Y111" s="429">
        <f>payesh!$DH$83</f>
        <v>0</v>
      </c>
      <c r="Z111" s="429">
        <f>payesh!$DH$84</f>
        <v>0</v>
      </c>
      <c r="AA111" s="429">
        <f>payesh!DH86</f>
        <v>0</v>
      </c>
      <c r="AB111" s="429">
        <f>payesh!DH153</f>
        <v>0</v>
      </c>
      <c r="AC111" s="429">
        <f>payesh!DH155</f>
        <v>0</v>
      </c>
      <c r="AD111" s="429">
        <f>payesh!DH157</f>
        <v>0</v>
      </c>
      <c r="AE111" s="429">
        <f>payesh!DH159</f>
        <v>0</v>
      </c>
      <c r="AF111" s="429">
        <f>payesh!DH161</f>
        <v>0</v>
      </c>
      <c r="AG111" s="429">
        <f>payesh!DH163</f>
        <v>0</v>
      </c>
      <c r="AH111" s="429">
        <f>payesh!DH165</f>
        <v>0</v>
      </c>
      <c r="AI111" s="429">
        <f>payesh!DH167</f>
        <v>0</v>
      </c>
      <c r="AJ111" s="429">
        <f>payesh!DH169</f>
        <v>0</v>
      </c>
      <c r="AK111" s="432">
        <f>payesh!DH171</f>
        <v>0</v>
      </c>
    </row>
    <row r="112" spans="2:37" ht="18.75" thickBot="1" x14ac:dyDescent="0.3">
      <c r="B112" s="433">
        <f>payesh!DI7</f>
        <v>109</v>
      </c>
      <c r="C112" s="421">
        <f>payesh!DI3</f>
        <v>0</v>
      </c>
      <c r="D112" s="421">
        <f>payesh!DI4</f>
        <v>0</v>
      </c>
      <c r="E112" s="421">
        <f>payesh!DI5</f>
        <v>0</v>
      </c>
      <c r="F112" s="421">
        <f>payesh!DI6</f>
        <v>0</v>
      </c>
      <c r="G112" s="421">
        <f>payesh!DI10</f>
        <v>0</v>
      </c>
      <c r="H112" s="421">
        <f>payesh!DI13</f>
        <v>0</v>
      </c>
      <c r="I112" s="422">
        <f>payesh!DI14</f>
        <v>0</v>
      </c>
      <c r="J112" s="421">
        <f>payesh!DI9</f>
        <v>0</v>
      </c>
      <c r="K112" s="421">
        <f>payesh!DI18</f>
        <v>0</v>
      </c>
      <c r="L112" s="421">
        <f>payesh!DI8</f>
        <v>0</v>
      </c>
      <c r="M112" s="421">
        <f>payesh!DI46</f>
        <v>0</v>
      </c>
      <c r="N112" s="422">
        <f>payesh!DI17</f>
        <v>0</v>
      </c>
      <c r="O112" s="421">
        <f>payesh!DI16</f>
        <v>0</v>
      </c>
      <c r="P112" s="421">
        <f>payesh!DI19</f>
        <v>0</v>
      </c>
      <c r="Q112" s="421">
        <f>payesh!DI20</f>
        <v>0</v>
      </c>
      <c r="R112" s="421">
        <f>payesh!DI21</f>
        <v>0</v>
      </c>
      <c r="S112" s="421">
        <f>payesh!$DI$55</f>
        <v>0</v>
      </c>
      <c r="T112" s="444">
        <f>payesh!DI64</f>
        <v>0</v>
      </c>
      <c r="U112" s="421">
        <f>payesh!$DI$56</f>
        <v>0</v>
      </c>
      <c r="V112" s="421">
        <f>payesh!DI65</f>
        <v>0</v>
      </c>
      <c r="W112" s="421">
        <f>payesh!DI78</f>
        <v>0</v>
      </c>
      <c r="X112" s="421">
        <f>payesh!DI79</f>
        <v>0</v>
      </c>
      <c r="Y112" s="421">
        <f>payesh!$DI$83</f>
        <v>0</v>
      </c>
      <c r="Z112" s="421">
        <f>payesh!$DI$84</f>
        <v>0</v>
      </c>
      <c r="AA112" s="421">
        <f>payesh!DI86</f>
        <v>0</v>
      </c>
      <c r="AB112" s="421">
        <f>payesh!DI153</f>
        <v>0</v>
      </c>
      <c r="AC112" s="421">
        <f>payesh!DI155</f>
        <v>0</v>
      </c>
      <c r="AD112" s="421">
        <f>payesh!DI157</f>
        <v>0</v>
      </c>
      <c r="AE112" s="421">
        <f>payesh!DI159</f>
        <v>0</v>
      </c>
      <c r="AF112" s="421">
        <f>payesh!DI161</f>
        <v>0</v>
      </c>
      <c r="AG112" s="421">
        <f>payesh!DI163</f>
        <v>0</v>
      </c>
      <c r="AH112" s="421">
        <f>payesh!DI165</f>
        <v>0</v>
      </c>
      <c r="AI112" s="421">
        <f>payesh!DI167</f>
        <v>0</v>
      </c>
      <c r="AJ112" s="421">
        <f>payesh!DI169</f>
        <v>0</v>
      </c>
      <c r="AK112" s="424">
        <f>payesh!DI171</f>
        <v>0</v>
      </c>
    </row>
    <row r="113" spans="2:37" ht="18.75" thickBot="1" x14ac:dyDescent="0.3">
      <c r="B113" s="426">
        <f>payesh!DJ7</f>
        <v>110</v>
      </c>
      <c r="C113" s="429">
        <f>payesh!DJ3</f>
        <v>0</v>
      </c>
      <c r="D113" s="429">
        <f>payesh!DJ4</f>
        <v>0</v>
      </c>
      <c r="E113" s="429">
        <f>payesh!DJ5</f>
        <v>0</v>
      </c>
      <c r="F113" s="429">
        <f>payesh!DJ6</f>
        <v>0</v>
      </c>
      <c r="G113" s="429">
        <f>payesh!DJ10</f>
        <v>0</v>
      </c>
      <c r="H113" s="429">
        <f>payesh!DJ13</f>
        <v>0</v>
      </c>
      <c r="I113" s="430">
        <f>payesh!DJ14</f>
        <v>0</v>
      </c>
      <c r="J113" s="429">
        <f>payesh!DJ9</f>
        <v>0</v>
      </c>
      <c r="K113" s="429">
        <f>payesh!DJ18</f>
        <v>0</v>
      </c>
      <c r="L113" s="429">
        <f>payesh!DJ8</f>
        <v>0</v>
      </c>
      <c r="M113" s="429">
        <f>payesh!DJ46</f>
        <v>0</v>
      </c>
      <c r="N113" s="430">
        <f>payesh!DJ17</f>
        <v>0</v>
      </c>
      <c r="O113" s="429">
        <f>payesh!DJ16</f>
        <v>0</v>
      </c>
      <c r="P113" s="429">
        <f>payesh!DJ19</f>
        <v>0</v>
      </c>
      <c r="Q113" s="429">
        <f>payesh!DJ20</f>
        <v>0</v>
      </c>
      <c r="R113" s="429">
        <f>payesh!DJ21</f>
        <v>0</v>
      </c>
      <c r="S113" s="429">
        <f>payesh!$DJ$55</f>
        <v>0</v>
      </c>
      <c r="T113" s="445">
        <f>payesh!DJ64</f>
        <v>0</v>
      </c>
      <c r="U113" s="429">
        <f>payesh!$DJ$56</f>
        <v>0</v>
      </c>
      <c r="V113" s="429">
        <f>payesh!DJ65</f>
        <v>0</v>
      </c>
      <c r="W113" s="429">
        <f>payesh!DJ78</f>
        <v>0</v>
      </c>
      <c r="X113" s="429">
        <f>payesh!DJ79</f>
        <v>0</v>
      </c>
      <c r="Y113" s="429">
        <f>payesh!$DJ$83</f>
        <v>0</v>
      </c>
      <c r="Z113" s="429">
        <f>payesh!$DJ$84</f>
        <v>0</v>
      </c>
      <c r="AA113" s="429">
        <f>payesh!DJ86</f>
        <v>0</v>
      </c>
      <c r="AB113" s="429">
        <f>payesh!DJ153</f>
        <v>0</v>
      </c>
      <c r="AC113" s="429">
        <f>payesh!DJ155</f>
        <v>0</v>
      </c>
      <c r="AD113" s="429">
        <f>payesh!DJ157</f>
        <v>0</v>
      </c>
      <c r="AE113" s="429">
        <f>payesh!DJ159</f>
        <v>0</v>
      </c>
      <c r="AF113" s="429">
        <f>payesh!DJ161</f>
        <v>0</v>
      </c>
      <c r="AG113" s="429">
        <f>payesh!DJ163</f>
        <v>0</v>
      </c>
      <c r="AH113" s="429">
        <f>payesh!DJ165</f>
        <v>0</v>
      </c>
      <c r="AI113" s="429">
        <f>payesh!DJ167</f>
        <v>0</v>
      </c>
      <c r="AJ113" s="429">
        <f>payesh!DJ169</f>
        <v>0</v>
      </c>
      <c r="AK113" s="432">
        <f>payesh!DJ171</f>
        <v>0</v>
      </c>
    </row>
    <row r="114" spans="2:37" ht="18.75" thickBot="1" x14ac:dyDescent="0.3">
      <c r="B114" s="433">
        <f>payesh!DK7</f>
        <v>111</v>
      </c>
      <c r="C114" s="421">
        <f>payesh!DK3</f>
        <v>0</v>
      </c>
      <c r="D114" s="421">
        <f>payesh!DK4</f>
        <v>0</v>
      </c>
      <c r="E114" s="421">
        <f>payesh!DK5</f>
        <v>0</v>
      </c>
      <c r="F114" s="421">
        <f>payesh!DK6</f>
        <v>0</v>
      </c>
      <c r="G114" s="421">
        <f>payesh!DK10</f>
        <v>0</v>
      </c>
      <c r="H114" s="421">
        <f>payesh!DK13</f>
        <v>0</v>
      </c>
      <c r="I114" s="422">
        <f>payesh!DK14</f>
        <v>0</v>
      </c>
      <c r="J114" s="421">
        <f>payesh!DK9</f>
        <v>0</v>
      </c>
      <c r="K114" s="421">
        <f>payesh!DK18</f>
        <v>0</v>
      </c>
      <c r="L114" s="421">
        <f>payesh!DK8</f>
        <v>0</v>
      </c>
      <c r="M114" s="421">
        <f>payesh!DK46</f>
        <v>0</v>
      </c>
      <c r="N114" s="422">
        <f>payesh!DK17</f>
        <v>0</v>
      </c>
      <c r="O114" s="421">
        <f>payesh!DK16</f>
        <v>0</v>
      </c>
      <c r="P114" s="421">
        <f>payesh!DK19</f>
        <v>0</v>
      </c>
      <c r="Q114" s="421">
        <f>payesh!DK20</f>
        <v>0</v>
      </c>
      <c r="R114" s="421">
        <f>payesh!DK21</f>
        <v>0</v>
      </c>
      <c r="S114" s="421">
        <f>payesh!$DK$55</f>
        <v>0</v>
      </c>
      <c r="T114" s="444">
        <f>payesh!DK64</f>
        <v>0</v>
      </c>
      <c r="U114" s="421">
        <f>payesh!$DK$56</f>
        <v>0</v>
      </c>
      <c r="V114" s="421">
        <f>payesh!DK645</f>
        <v>0</v>
      </c>
      <c r="W114" s="421">
        <f>payesh!DK78</f>
        <v>0</v>
      </c>
      <c r="X114" s="421">
        <f>payesh!DK79</f>
        <v>0</v>
      </c>
      <c r="Y114" s="421">
        <f>payesh!$DK$83</f>
        <v>0</v>
      </c>
      <c r="Z114" s="421">
        <f>payesh!$DK$84</f>
        <v>0</v>
      </c>
      <c r="AA114" s="421">
        <f>payesh!DK86</f>
        <v>0</v>
      </c>
      <c r="AB114" s="421">
        <f>payesh!DK153</f>
        <v>0</v>
      </c>
      <c r="AC114" s="421">
        <f>payesh!DK155</f>
        <v>0</v>
      </c>
      <c r="AD114" s="421">
        <f>payesh!DK157</f>
        <v>0</v>
      </c>
      <c r="AE114" s="421">
        <f>payesh!DK159</f>
        <v>0</v>
      </c>
      <c r="AF114" s="421">
        <f>payesh!DK161</f>
        <v>0</v>
      </c>
      <c r="AG114" s="421">
        <f>payesh!DK163</f>
        <v>0</v>
      </c>
      <c r="AH114" s="421">
        <f>payesh!DK165</f>
        <v>0</v>
      </c>
      <c r="AI114" s="421">
        <f>payesh!DK167</f>
        <v>0</v>
      </c>
      <c r="AJ114" s="421">
        <f>payesh!DK169</f>
        <v>0</v>
      </c>
      <c r="AK114" s="424">
        <f>payesh!DK171</f>
        <v>0</v>
      </c>
    </row>
    <row r="115" spans="2:37" ht="18.75" thickBot="1" x14ac:dyDescent="0.3">
      <c r="B115" s="426">
        <f>payesh!DL7</f>
        <v>112</v>
      </c>
      <c r="C115" s="429">
        <f>payesh!DL3</f>
        <v>0</v>
      </c>
      <c r="D115" s="429">
        <f>payesh!DL4</f>
        <v>0</v>
      </c>
      <c r="E115" s="429">
        <f>payesh!DL5</f>
        <v>0</v>
      </c>
      <c r="F115" s="429">
        <f>payesh!DL6</f>
        <v>0</v>
      </c>
      <c r="G115" s="429">
        <f>payesh!DL10</f>
        <v>0</v>
      </c>
      <c r="H115" s="429">
        <f>payesh!DL13</f>
        <v>0</v>
      </c>
      <c r="I115" s="430">
        <f>payesh!DL14</f>
        <v>0</v>
      </c>
      <c r="J115" s="429">
        <f>payesh!DL9</f>
        <v>0</v>
      </c>
      <c r="K115" s="429">
        <f>payesh!DL18</f>
        <v>0</v>
      </c>
      <c r="L115" s="429">
        <f>payesh!DL8</f>
        <v>0</v>
      </c>
      <c r="M115" s="429">
        <f>payesh!DL46</f>
        <v>0</v>
      </c>
      <c r="N115" s="430">
        <f>payesh!DL17</f>
        <v>0</v>
      </c>
      <c r="O115" s="429">
        <f>payesh!DL16</f>
        <v>0</v>
      </c>
      <c r="P115" s="429">
        <f>payesh!DL19</f>
        <v>0</v>
      </c>
      <c r="Q115" s="429">
        <f>payesh!DL20</f>
        <v>0</v>
      </c>
      <c r="R115" s="429">
        <f>payesh!DL21</f>
        <v>0</v>
      </c>
      <c r="S115" s="429">
        <f>payesh!$DL$55</f>
        <v>0</v>
      </c>
      <c r="T115" s="445">
        <f>payesh!DL64</f>
        <v>0</v>
      </c>
      <c r="U115" s="429">
        <f>payesh!$DL$56</f>
        <v>0</v>
      </c>
      <c r="V115" s="429">
        <f>payesh!DL65</f>
        <v>0</v>
      </c>
      <c r="W115" s="429">
        <f>payesh!DL78</f>
        <v>0</v>
      </c>
      <c r="X115" s="429">
        <f>payesh!DL79</f>
        <v>0</v>
      </c>
      <c r="Y115" s="429">
        <f>payesh!$DL$83</f>
        <v>0</v>
      </c>
      <c r="Z115" s="429">
        <f>payesh!$DL$84</f>
        <v>0</v>
      </c>
      <c r="AA115" s="429">
        <f>payesh!DL86</f>
        <v>0</v>
      </c>
      <c r="AB115" s="429">
        <f>payesh!DL153</f>
        <v>0</v>
      </c>
      <c r="AC115" s="429">
        <f>payesh!DL155</f>
        <v>0</v>
      </c>
      <c r="AD115" s="429">
        <f>payesh!DL157</f>
        <v>0</v>
      </c>
      <c r="AE115" s="429">
        <f>payesh!DL159</f>
        <v>0</v>
      </c>
      <c r="AF115" s="429">
        <f>payesh!DL161</f>
        <v>0</v>
      </c>
      <c r="AG115" s="429">
        <f>payesh!DL163</f>
        <v>0</v>
      </c>
      <c r="AH115" s="429">
        <f>payesh!DL165</f>
        <v>0</v>
      </c>
      <c r="AI115" s="429">
        <f>payesh!DL167</f>
        <v>0</v>
      </c>
      <c r="AJ115" s="429">
        <f>payesh!DL169</f>
        <v>0</v>
      </c>
      <c r="AK115" s="432">
        <f>payesh!DL171</f>
        <v>0</v>
      </c>
    </row>
    <row r="116" spans="2:37" ht="18.75" thickBot="1" x14ac:dyDescent="0.3">
      <c r="B116" s="433">
        <f>payesh!DM7</f>
        <v>113</v>
      </c>
      <c r="C116" s="421">
        <f>payesh!DM3</f>
        <v>0</v>
      </c>
      <c r="D116" s="421">
        <f>payesh!DM4</f>
        <v>0</v>
      </c>
      <c r="E116" s="421">
        <f>payesh!DM5</f>
        <v>0</v>
      </c>
      <c r="F116" s="421">
        <f>payesh!DM6</f>
        <v>0</v>
      </c>
      <c r="G116" s="421">
        <f>payesh!DM10</f>
        <v>0</v>
      </c>
      <c r="H116" s="421">
        <f>payesh!DM13</f>
        <v>0</v>
      </c>
      <c r="I116" s="422">
        <f>payesh!DM14</f>
        <v>0</v>
      </c>
      <c r="J116" s="421">
        <f>payesh!DM9</f>
        <v>0</v>
      </c>
      <c r="K116" s="421">
        <f>payesh!DM18</f>
        <v>0</v>
      </c>
      <c r="L116" s="421">
        <f>payesh!DM8</f>
        <v>0</v>
      </c>
      <c r="M116" s="421">
        <f>payesh!DM46</f>
        <v>0</v>
      </c>
      <c r="N116" s="422">
        <f>payesh!DM17</f>
        <v>0</v>
      </c>
      <c r="O116" s="421">
        <f>payesh!DM16</f>
        <v>0</v>
      </c>
      <c r="P116" s="421">
        <f>payesh!DM19</f>
        <v>0</v>
      </c>
      <c r="Q116" s="421">
        <f>payesh!DM20</f>
        <v>0</v>
      </c>
      <c r="R116" s="421">
        <f>payesh!DM21</f>
        <v>0</v>
      </c>
      <c r="S116" s="421">
        <f>payesh!$DM$55</f>
        <v>0</v>
      </c>
      <c r="T116" s="444">
        <f>payesh!DM64</f>
        <v>0</v>
      </c>
      <c r="U116" s="421">
        <f>payesh!$DM$56</f>
        <v>0</v>
      </c>
      <c r="V116" s="421">
        <f>payesh!DM65</f>
        <v>0</v>
      </c>
      <c r="W116" s="421">
        <f>payesh!DM78</f>
        <v>0</v>
      </c>
      <c r="X116" s="421">
        <f>payesh!DM79</f>
        <v>0</v>
      </c>
      <c r="Y116" s="421">
        <f>payesh!$DM$83</f>
        <v>0</v>
      </c>
      <c r="Z116" s="421">
        <f>payesh!$DM$84</f>
        <v>0</v>
      </c>
      <c r="AA116" s="421">
        <f>payesh!DM86</f>
        <v>0</v>
      </c>
      <c r="AB116" s="421">
        <f>payesh!DM153</f>
        <v>0</v>
      </c>
      <c r="AC116" s="421">
        <f>payesh!DM155</f>
        <v>0</v>
      </c>
      <c r="AD116" s="421">
        <f>payesh!DM157</f>
        <v>0</v>
      </c>
      <c r="AE116" s="421">
        <f>payesh!DM159</f>
        <v>0</v>
      </c>
      <c r="AF116" s="421">
        <f>payesh!DM161</f>
        <v>0</v>
      </c>
      <c r="AG116" s="421">
        <f>payesh!DM163</f>
        <v>0</v>
      </c>
      <c r="AH116" s="421">
        <f>payesh!DM165</f>
        <v>0</v>
      </c>
      <c r="AI116" s="421">
        <f>payesh!DM167</f>
        <v>0</v>
      </c>
      <c r="AJ116" s="421">
        <f>payesh!DM169</f>
        <v>0</v>
      </c>
      <c r="AK116" s="424">
        <f>payesh!DM171</f>
        <v>0</v>
      </c>
    </row>
    <row r="117" spans="2:37" ht="18.75" thickBot="1" x14ac:dyDescent="0.3">
      <c r="B117" s="426">
        <f>payesh!DN7</f>
        <v>114</v>
      </c>
      <c r="C117" s="429">
        <f>payesh!DN3</f>
        <v>0</v>
      </c>
      <c r="D117" s="429">
        <f>payesh!DN4</f>
        <v>0</v>
      </c>
      <c r="E117" s="429">
        <f>payesh!DN5</f>
        <v>0</v>
      </c>
      <c r="F117" s="429">
        <f>payesh!DN6</f>
        <v>0</v>
      </c>
      <c r="G117" s="429">
        <f>payesh!DN10</f>
        <v>0</v>
      </c>
      <c r="H117" s="429">
        <f>payesh!DN13</f>
        <v>0</v>
      </c>
      <c r="I117" s="430">
        <f>payesh!DN14</f>
        <v>0</v>
      </c>
      <c r="J117" s="429">
        <f>payesh!DN9</f>
        <v>0</v>
      </c>
      <c r="K117" s="429">
        <f>payesh!DN18</f>
        <v>0</v>
      </c>
      <c r="L117" s="429">
        <f>payesh!DN8</f>
        <v>0</v>
      </c>
      <c r="M117" s="429">
        <f>payesh!DN46</f>
        <v>0</v>
      </c>
      <c r="N117" s="430">
        <f>payesh!DN17</f>
        <v>0</v>
      </c>
      <c r="O117" s="429">
        <f>payesh!DN16</f>
        <v>0</v>
      </c>
      <c r="P117" s="429">
        <f>payesh!DN19</f>
        <v>0</v>
      </c>
      <c r="Q117" s="429">
        <f>payesh!DN20</f>
        <v>0</v>
      </c>
      <c r="R117" s="429">
        <f>payesh!DN21</f>
        <v>0</v>
      </c>
      <c r="S117" s="429">
        <f>payesh!$DN$55</f>
        <v>0</v>
      </c>
      <c r="T117" s="445">
        <f>payesh!DN64</f>
        <v>0</v>
      </c>
      <c r="U117" s="429">
        <f>payesh!$DN$56</f>
        <v>0</v>
      </c>
      <c r="V117" s="429">
        <f>payesh!DN65</f>
        <v>0</v>
      </c>
      <c r="W117" s="429">
        <f>payesh!DN78</f>
        <v>0</v>
      </c>
      <c r="X117" s="429">
        <f>payesh!DN79</f>
        <v>0</v>
      </c>
      <c r="Y117" s="429">
        <f>payesh!$DN$83</f>
        <v>0</v>
      </c>
      <c r="Z117" s="429">
        <f>payesh!$DN$84</f>
        <v>0</v>
      </c>
      <c r="AA117" s="429">
        <f>payesh!DN86</f>
        <v>0</v>
      </c>
      <c r="AB117" s="429">
        <f>payesh!DN153</f>
        <v>0</v>
      </c>
      <c r="AC117" s="429">
        <f>payesh!DN155</f>
        <v>0</v>
      </c>
      <c r="AD117" s="429">
        <f>payesh!DN157</f>
        <v>0</v>
      </c>
      <c r="AE117" s="429">
        <f>payesh!DN159</f>
        <v>0</v>
      </c>
      <c r="AF117" s="429">
        <f>payesh!DN161</f>
        <v>0</v>
      </c>
      <c r="AG117" s="429">
        <f>payesh!DN163</f>
        <v>0</v>
      </c>
      <c r="AH117" s="429">
        <f>payesh!DN165</f>
        <v>0</v>
      </c>
      <c r="AI117" s="429">
        <f>payesh!DN167</f>
        <v>0</v>
      </c>
      <c r="AJ117" s="429">
        <f>payesh!DN169</f>
        <v>0</v>
      </c>
      <c r="AK117" s="432">
        <f>payesh!DN171</f>
        <v>0</v>
      </c>
    </row>
    <row r="118" spans="2:37" ht="18.75" thickBot="1" x14ac:dyDescent="0.3">
      <c r="B118" s="434">
        <f>payesh!DO7</f>
        <v>115</v>
      </c>
      <c r="C118" s="446">
        <f>payesh!DO3</f>
        <v>0</v>
      </c>
      <c r="D118" s="416">
        <f>payesh!DO4</f>
        <v>0</v>
      </c>
      <c r="E118" s="416">
        <f>payesh!DO5</f>
        <v>0</v>
      </c>
      <c r="F118" s="416">
        <f>payesh!DO6</f>
        <v>0</v>
      </c>
      <c r="G118" s="416">
        <f>payesh!DO10</f>
        <v>0</v>
      </c>
      <c r="H118" s="416">
        <f>payesh!DO13</f>
        <v>0</v>
      </c>
      <c r="I118" s="417">
        <f>payesh!DO14</f>
        <v>0</v>
      </c>
      <c r="J118" s="416">
        <f>payesh!DO9</f>
        <v>0</v>
      </c>
      <c r="K118" s="416">
        <f>payesh!DO18</f>
        <v>0</v>
      </c>
      <c r="L118" s="416">
        <f>payesh!DO8</f>
        <v>0</v>
      </c>
      <c r="M118" s="416">
        <f>payesh!DO46</f>
        <v>0</v>
      </c>
      <c r="N118" s="417">
        <f>payesh!DO17</f>
        <v>0</v>
      </c>
      <c r="O118" s="416">
        <f>payesh!DO16</f>
        <v>0</v>
      </c>
      <c r="P118" s="416">
        <f>payesh!DO19</f>
        <v>0</v>
      </c>
      <c r="Q118" s="416">
        <f>payesh!DO20</f>
        <v>0</v>
      </c>
      <c r="R118" s="416">
        <f>payesh!DO21</f>
        <v>0</v>
      </c>
      <c r="S118" s="416">
        <f>payesh!$DO$55</f>
        <v>0</v>
      </c>
      <c r="T118" s="443">
        <f>payesh!DO64</f>
        <v>0</v>
      </c>
      <c r="U118" s="416">
        <f>payesh!$DO$56</f>
        <v>0</v>
      </c>
      <c r="V118" s="416">
        <f>payesh!DO65</f>
        <v>0</v>
      </c>
      <c r="W118" s="416">
        <f>payesh!DO78</f>
        <v>0</v>
      </c>
      <c r="X118" s="416">
        <f>payesh!DO79</f>
        <v>0</v>
      </c>
      <c r="Y118" s="416">
        <f>payesh!$DO$83</f>
        <v>0</v>
      </c>
      <c r="Z118" s="416">
        <f>payesh!$DO$84</f>
        <v>0</v>
      </c>
      <c r="AA118" s="416">
        <f>payesh!DO86</f>
        <v>0</v>
      </c>
      <c r="AB118" s="416">
        <f>payesh!DO153</f>
        <v>0</v>
      </c>
      <c r="AC118" s="416">
        <f>payesh!DO155</f>
        <v>0</v>
      </c>
      <c r="AD118" s="416">
        <f>payesh!DO157</f>
        <v>0</v>
      </c>
      <c r="AE118" s="416">
        <f>payesh!DO159</f>
        <v>0</v>
      </c>
      <c r="AF118" s="416">
        <f>payesh!DO161</f>
        <v>0</v>
      </c>
      <c r="AG118" s="416">
        <f>payesh!DO163</f>
        <v>0</v>
      </c>
      <c r="AH118" s="416">
        <f>payesh!DO165</f>
        <v>0</v>
      </c>
      <c r="AI118" s="416">
        <f>payesh!DO167</f>
        <v>0</v>
      </c>
      <c r="AJ118" s="416">
        <f>payesh!DO169</f>
        <v>0</v>
      </c>
      <c r="AK118" s="419">
        <f>payesh!DO171</f>
        <v>0</v>
      </c>
    </row>
    <row r="119" spans="2:37" ht="18.75" thickBot="1" x14ac:dyDescent="0.3">
      <c r="B119" s="426">
        <f>payesh!DP7</f>
        <v>116</v>
      </c>
      <c r="C119" s="429">
        <f>payesh!DP3</f>
        <v>0</v>
      </c>
      <c r="D119" s="429">
        <f>payesh!DP4</f>
        <v>0</v>
      </c>
      <c r="E119" s="429">
        <f>payesh!DP5</f>
        <v>0</v>
      </c>
      <c r="F119" s="429">
        <f>payesh!DP6</f>
        <v>0</v>
      </c>
      <c r="G119" s="429">
        <f>payesh!DP10</f>
        <v>0</v>
      </c>
      <c r="H119" s="429">
        <f>payesh!DP13</f>
        <v>0</v>
      </c>
      <c r="I119" s="430">
        <f>payesh!DP14</f>
        <v>0</v>
      </c>
      <c r="J119" s="429">
        <f>payesh!DP9</f>
        <v>0</v>
      </c>
      <c r="K119" s="429">
        <f>payesh!DP18</f>
        <v>0</v>
      </c>
      <c r="L119" s="429">
        <f>payesh!DP8</f>
        <v>0</v>
      </c>
      <c r="M119" s="429">
        <f>payesh!DP46</f>
        <v>0</v>
      </c>
      <c r="N119" s="430">
        <f>payesh!DP17</f>
        <v>0</v>
      </c>
      <c r="O119" s="429">
        <f>payesh!DP16</f>
        <v>0</v>
      </c>
      <c r="P119" s="429">
        <f>payesh!DP19</f>
        <v>0</v>
      </c>
      <c r="Q119" s="429">
        <f>payesh!DP20</f>
        <v>0</v>
      </c>
      <c r="R119" s="429">
        <f>payesh!DP21</f>
        <v>0</v>
      </c>
      <c r="S119" s="429">
        <f>payesh!$DP$55</f>
        <v>0</v>
      </c>
      <c r="T119" s="445">
        <f>payesh!DP64</f>
        <v>0</v>
      </c>
      <c r="U119" s="429">
        <f>payesh!$DP$56</f>
        <v>0</v>
      </c>
      <c r="V119" s="429">
        <f>payesh!DP65</f>
        <v>0</v>
      </c>
      <c r="W119" s="429">
        <f>payesh!DP78</f>
        <v>0</v>
      </c>
      <c r="X119" s="429">
        <f>payesh!DP79</f>
        <v>0</v>
      </c>
      <c r="Y119" s="429">
        <f>payesh!$DP$83</f>
        <v>0</v>
      </c>
      <c r="Z119" s="429">
        <f>payesh!$DP$84</f>
        <v>0</v>
      </c>
      <c r="AA119" s="429">
        <f>payesh!DP86</f>
        <v>0</v>
      </c>
      <c r="AB119" s="429">
        <f>payesh!DP153</f>
        <v>0</v>
      </c>
      <c r="AC119" s="429">
        <f>payesh!DP155</f>
        <v>0</v>
      </c>
      <c r="AD119" s="429">
        <f>payesh!DP157</f>
        <v>0</v>
      </c>
      <c r="AE119" s="429">
        <f>payesh!DP159</f>
        <v>0</v>
      </c>
      <c r="AF119" s="429">
        <f>payesh!DP161</f>
        <v>0</v>
      </c>
      <c r="AG119" s="429">
        <f>payesh!DP163</f>
        <v>0</v>
      </c>
      <c r="AH119" s="429">
        <f>payesh!DP165</f>
        <v>0</v>
      </c>
      <c r="AI119" s="429">
        <f>payesh!DP167</f>
        <v>0</v>
      </c>
      <c r="AJ119" s="429">
        <f>payesh!DP169</f>
        <v>0</v>
      </c>
      <c r="AK119" s="432">
        <f>payesh!DP171</f>
        <v>0</v>
      </c>
    </row>
    <row r="120" spans="2:37" ht="18.75" thickBot="1" x14ac:dyDescent="0.3">
      <c r="B120" s="433">
        <f>payesh!DQ7</f>
        <v>117</v>
      </c>
      <c r="C120" s="421">
        <f>payesh!DQ3</f>
        <v>0</v>
      </c>
      <c r="D120" s="421">
        <f>payesh!DQ4</f>
        <v>0</v>
      </c>
      <c r="E120" s="421">
        <f>payesh!DQ5</f>
        <v>0</v>
      </c>
      <c r="F120" s="421">
        <f>payesh!DQ6</f>
        <v>0</v>
      </c>
      <c r="G120" s="421">
        <f>payesh!DQ10</f>
        <v>0</v>
      </c>
      <c r="H120" s="421">
        <f>payesh!DQ13</f>
        <v>0</v>
      </c>
      <c r="I120" s="422">
        <f>payesh!DQ14</f>
        <v>0</v>
      </c>
      <c r="J120" s="421">
        <f>payesh!DQ9</f>
        <v>0</v>
      </c>
      <c r="K120" s="421">
        <f>payesh!DQ18</f>
        <v>0</v>
      </c>
      <c r="L120" s="421">
        <f>payesh!DQ8</f>
        <v>0</v>
      </c>
      <c r="M120" s="421">
        <f>payesh!DQ46</f>
        <v>0</v>
      </c>
      <c r="N120" s="422">
        <f>payesh!DQ17</f>
        <v>0</v>
      </c>
      <c r="O120" s="421">
        <f>payesh!DQ16</f>
        <v>0</v>
      </c>
      <c r="P120" s="421">
        <f>payesh!DQ19</f>
        <v>0</v>
      </c>
      <c r="Q120" s="421">
        <f>payesh!DQ20</f>
        <v>0</v>
      </c>
      <c r="R120" s="421">
        <f>payesh!DQ21</f>
        <v>0</v>
      </c>
      <c r="S120" s="421">
        <f>payesh!$DQ$55</f>
        <v>0</v>
      </c>
      <c r="T120" s="444">
        <f>payesh!DQ64</f>
        <v>0</v>
      </c>
      <c r="U120" s="421">
        <f>payesh!$DQ$56</f>
        <v>0</v>
      </c>
      <c r="V120" s="421">
        <f>payesh!DQ65</f>
        <v>0</v>
      </c>
      <c r="W120" s="421">
        <f>payesh!DQ78</f>
        <v>0</v>
      </c>
      <c r="X120" s="421">
        <f>payesh!DQ79</f>
        <v>0</v>
      </c>
      <c r="Y120" s="421">
        <f>payesh!$DQ$83</f>
        <v>0</v>
      </c>
      <c r="Z120" s="421">
        <f>payesh!$DQ$84</f>
        <v>0</v>
      </c>
      <c r="AA120" s="421">
        <f>payesh!DQ86</f>
        <v>0</v>
      </c>
      <c r="AB120" s="421">
        <f>payesh!DQ153</f>
        <v>0</v>
      </c>
      <c r="AC120" s="421">
        <f>payesh!DQ155</f>
        <v>0</v>
      </c>
      <c r="AD120" s="421">
        <f>payesh!DQ157</f>
        <v>0</v>
      </c>
      <c r="AE120" s="421">
        <f>payesh!DQ159</f>
        <v>0</v>
      </c>
      <c r="AF120" s="421">
        <f>payesh!DQ161</f>
        <v>0</v>
      </c>
      <c r="AG120" s="421">
        <f>payesh!DQ163</f>
        <v>0</v>
      </c>
      <c r="AH120" s="421">
        <f>payesh!DQ165</f>
        <v>0</v>
      </c>
      <c r="AI120" s="421">
        <f>payesh!DQ167</f>
        <v>0</v>
      </c>
      <c r="AJ120" s="421">
        <f>payesh!DQ169</f>
        <v>0</v>
      </c>
      <c r="AK120" s="424">
        <f>payesh!DQ171</f>
        <v>0</v>
      </c>
    </row>
    <row r="121" spans="2:37" ht="18.75" thickBot="1" x14ac:dyDescent="0.3">
      <c r="B121" s="426">
        <f>payesh!DR7</f>
        <v>118</v>
      </c>
      <c r="C121" s="429">
        <f>payesh!DR3</f>
        <v>0</v>
      </c>
      <c r="D121" s="429">
        <f>payesh!DR4</f>
        <v>0</v>
      </c>
      <c r="E121" s="429">
        <f>payesh!DR5</f>
        <v>0</v>
      </c>
      <c r="F121" s="429">
        <f>payesh!DR6</f>
        <v>0</v>
      </c>
      <c r="G121" s="429">
        <f>payesh!DR10</f>
        <v>0</v>
      </c>
      <c r="H121" s="429">
        <f>payesh!DR13</f>
        <v>0</v>
      </c>
      <c r="I121" s="430">
        <f>payesh!DR14</f>
        <v>0</v>
      </c>
      <c r="J121" s="429">
        <f>payesh!DR9</f>
        <v>0</v>
      </c>
      <c r="K121" s="429">
        <f>payesh!DR18</f>
        <v>0</v>
      </c>
      <c r="L121" s="429">
        <f>payesh!DR8</f>
        <v>0</v>
      </c>
      <c r="M121" s="429">
        <f>payesh!DR46</f>
        <v>0</v>
      </c>
      <c r="N121" s="430">
        <f>payesh!DR17</f>
        <v>0</v>
      </c>
      <c r="O121" s="429">
        <f>payesh!DR16</f>
        <v>0</v>
      </c>
      <c r="P121" s="429">
        <f>payesh!DR19</f>
        <v>0</v>
      </c>
      <c r="Q121" s="429">
        <f>payesh!DR20</f>
        <v>0</v>
      </c>
      <c r="R121" s="429">
        <f>payesh!DR21</f>
        <v>0</v>
      </c>
      <c r="S121" s="429">
        <f>payesh!$DR$55</f>
        <v>0</v>
      </c>
      <c r="T121" s="445">
        <f>payesh!DR64</f>
        <v>0</v>
      </c>
      <c r="U121" s="429">
        <f>payesh!$DR$56</f>
        <v>0</v>
      </c>
      <c r="V121" s="429">
        <f>payesh!DR65</f>
        <v>0</v>
      </c>
      <c r="W121" s="429">
        <f>payesh!DR78</f>
        <v>0</v>
      </c>
      <c r="X121" s="429">
        <f>payesh!DR79</f>
        <v>0</v>
      </c>
      <c r="Y121" s="429">
        <f>payesh!$DR$83</f>
        <v>0</v>
      </c>
      <c r="Z121" s="429">
        <f>payesh!$DR$84</f>
        <v>0</v>
      </c>
      <c r="AA121" s="429">
        <f>payesh!DR86</f>
        <v>0</v>
      </c>
      <c r="AB121" s="429">
        <f>payesh!DR153</f>
        <v>0</v>
      </c>
      <c r="AC121" s="429">
        <f>payesh!DR155</f>
        <v>0</v>
      </c>
      <c r="AD121" s="429">
        <f>payesh!DR157</f>
        <v>0</v>
      </c>
      <c r="AE121" s="429">
        <f>payesh!DR159</f>
        <v>0</v>
      </c>
      <c r="AF121" s="429">
        <f>payesh!DR161</f>
        <v>0</v>
      </c>
      <c r="AG121" s="429">
        <f>payesh!DR163</f>
        <v>0</v>
      </c>
      <c r="AH121" s="429">
        <f>payesh!DR165</f>
        <v>0</v>
      </c>
      <c r="AI121" s="429">
        <f>payesh!DR167</f>
        <v>0</v>
      </c>
      <c r="AJ121" s="429">
        <f>payesh!DR169</f>
        <v>0</v>
      </c>
      <c r="AK121" s="432">
        <f>payesh!DR171</f>
        <v>0</v>
      </c>
    </row>
    <row r="122" spans="2:37" ht="18.75" thickBot="1" x14ac:dyDescent="0.3">
      <c r="B122" s="433">
        <f>payesh!DS7</f>
        <v>119</v>
      </c>
      <c r="C122" s="421">
        <f>payesh!DS3</f>
        <v>0</v>
      </c>
      <c r="D122" s="421">
        <f>payesh!DS4</f>
        <v>0</v>
      </c>
      <c r="E122" s="421">
        <f>payesh!DS5</f>
        <v>0</v>
      </c>
      <c r="F122" s="421">
        <f>payesh!DS6</f>
        <v>0</v>
      </c>
      <c r="G122" s="421">
        <f>payesh!DS10</f>
        <v>0</v>
      </c>
      <c r="H122" s="421">
        <f>payesh!DS13</f>
        <v>0</v>
      </c>
      <c r="I122" s="422">
        <f>payesh!DS14</f>
        <v>0</v>
      </c>
      <c r="J122" s="421">
        <f>payesh!DS9</f>
        <v>0</v>
      </c>
      <c r="K122" s="421">
        <f>payesh!DS18</f>
        <v>0</v>
      </c>
      <c r="L122" s="421">
        <f>payesh!DS8</f>
        <v>0</v>
      </c>
      <c r="M122" s="421">
        <f>payesh!DS46</f>
        <v>0</v>
      </c>
      <c r="N122" s="422">
        <f>payesh!DS17</f>
        <v>0</v>
      </c>
      <c r="O122" s="421">
        <f>payesh!DS16</f>
        <v>0</v>
      </c>
      <c r="P122" s="421">
        <f>payesh!DS19</f>
        <v>0</v>
      </c>
      <c r="Q122" s="421">
        <f>payesh!DS20</f>
        <v>0</v>
      </c>
      <c r="R122" s="421">
        <f>payesh!DS21</f>
        <v>0</v>
      </c>
      <c r="S122" s="421">
        <f>payesh!$DS$55</f>
        <v>0</v>
      </c>
      <c r="T122" s="444">
        <f>payesh!DS64</f>
        <v>0</v>
      </c>
      <c r="U122" s="421">
        <f>payesh!$DS$56</f>
        <v>0</v>
      </c>
      <c r="V122" s="421">
        <f>payesh!DS65</f>
        <v>0</v>
      </c>
      <c r="W122" s="421">
        <f>payesh!DS78</f>
        <v>0</v>
      </c>
      <c r="X122" s="421">
        <f>payesh!DS79</f>
        <v>0</v>
      </c>
      <c r="Y122" s="421">
        <f>payesh!$DS$83</f>
        <v>0</v>
      </c>
      <c r="Z122" s="421">
        <f>payesh!$DS$84</f>
        <v>0</v>
      </c>
      <c r="AA122" s="421">
        <f>payesh!DS86</f>
        <v>0</v>
      </c>
      <c r="AB122" s="421">
        <f>payesh!DS153</f>
        <v>0</v>
      </c>
      <c r="AC122" s="421">
        <f>payesh!DS155</f>
        <v>0</v>
      </c>
      <c r="AD122" s="421">
        <f>payesh!DS157</f>
        <v>0</v>
      </c>
      <c r="AE122" s="421">
        <f>payesh!DS159</f>
        <v>0</v>
      </c>
      <c r="AF122" s="421">
        <f>payesh!DS161</f>
        <v>0</v>
      </c>
      <c r="AG122" s="421">
        <f>payesh!DS163</f>
        <v>0</v>
      </c>
      <c r="AH122" s="421">
        <f>payesh!DS165</f>
        <v>0</v>
      </c>
      <c r="AI122" s="421">
        <f>payesh!DS167</f>
        <v>0</v>
      </c>
      <c r="AJ122" s="421">
        <f>payesh!DS169</f>
        <v>0</v>
      </c>
      <c r="AK122" s="424">
        <f>payesh!DS171</f>
        <v>0</v>
      </c>
    </row>
    <row r="123" spans="2:37" ht="18.75" thickBot="1" x14ac:dyDescent="0.3">
      <c r="B123" s="426">
        <f>payesh!DT7</f>
        <v>120</v>
      </c>
      <c r="C123" s="429">
        <f>payesh!DT3</f>
        <v>0</v>
      </c>
      <c r="D123" s="429">
        <f>payesh!DT4</f>
        <v>0</v>
      </c>
      <c r="E123" s="429">
        <f>payesh!DT5</f>
        <v>0</v>
      </c>
      <c r="F123" s="429">
        <f>payesh!DT6</f>
        <v>0</v>
      </c>
      <c r="G123" s="429">
        <f>payesh!DT10</f>
        <v>0</v>
      </c>
      <c r="H123" s="429">
        <f>payesh!DT13</f>
        <v>0</v>
      </c>
      <c r="I123" s="430">
        <f>payesh!DT14</f>
        <v>0</v>
      </c>
      <c r="J123" s="429">
        <f>payesh!DT9</f>
        <v>0</v>
      </c>
      <c r="K123" s="429">
        <f>payesh!DT18</f>
        <v>0</v>
      </c>
      <c r="L123" s="429">
        <f>payesh!DT8</f>
        <v>0</v>
      </c>
      <c r="M123" s="429">
        <f>payesh!DT46</f>
        <v>0</v>
      </c>
      <c r="N123" s="430">
        <f>payesh!DT17</f>
        <v>0</v>
      </c>
      <c r="O123" s="429">
        <f>payesh!DT16</f>
        <v>0</v>
      </c>
      <c r="P123" s="429">
        <f>payesh!DT19</f>
        <v>0</v>
      </c>
      <c r="Q123" s="429">
        <f>payesh!DT20</f>
        <v>0</v>
      </c>
      <c r="R123" s="429">
        <f>payesh!DT21</f>
        <v>0</v>
      </c>
      <c r="S123" s="429">
        <f>payesh!$DT$55</f>
        <v>0</v>
      </c>
      <c r="T123" s="429">
        <f>payesh!DT64</f>
        <v>0</v>
      </c>
      <c r="U123" s="429">
        <f>payesh!$DT$56</f>
        <v>0</v>
      </c>
      <c r="V123" s="429">
        <f>payesh!DT65</f>
        <v>0</v>
      </c>
      <c r="W123" s="429">
        <f>payesh!DT78</f>
        <v>0</v>
      </c>
      <c r="X123" s="429">
        <f>payesh!DT79</f>
        <v>0</v>
      </c>
      <c r="Y123" s="429">
        <f>payesh!$DT$83</f>
        <v>0</v>
      </c>
      <c r="Z123" s="429">
        <f>payesh!$DT$84</f>
        <v>0</v>
      </c>
      <c r="AA123" s="429">
        <f>payesh!DT86</f>
        <v>0</v>
      </c>
      <c r="AB123" s="429">
        <f>payesh!DT153</f>
        <v>0</v>
      </c>
      <c r="AC123" s="429">
        <f>payesh!DT155</f>
        <v>0</v>
      </c>
      <c r="AD123" s="429">
        <f>payesh!DT157</f>
        <v>0</v>
      </c>
      <c r="AE123" s="429">
        <f>payesh!DT159</f>
        <v>0</v>
      </c>
      <c r="AF123" s="429">
        <f>payesh!DT161</f>
        <v>0</v>
      </c>
      <c r="AG123" s="429">
        <f>payesh!DT163</f>
        <v>0</v>
      </c>
      <c r="AH123" s="429">
        <f>payesh!DT165</f>
        <v>0</v>
      </c>
      <c r="AI123" s="429">
        <f>payesh!DT167</f>
        <v>0</v>
      </c>
      <c r="AJ123" s="429">
        <f>payesh!DT169</f>
        <v>0</v>
      </c>
      <c r="AK123" s="432">
        <f>payesh!DT171</f>
        <v>0</v>
      </c>
    </row>
    <row r="124" spans="2:37" ht="18.75" thickBot="1" x14ac:dyDescent="0.3">
      <c r="B124" s="433">
        <f>payesh!DU7</f>
        <v>121</v>
      </c>
      <c r="C124" s="421">
        <f>payesh!DU3</f>
        <v>0</v>
      </c>
      <c r="D124" s="421">
        <f>payesh!DU4</f>
        <v>0</v>
      </c>
      <c r="E124" s="421">
        <f>payesh!DU5</f>
        <v>0</v>
      </c>
      <c r="F124" s="421">
        <f>payesh!DU6</f>
        <v>0</v>
      </c>
      <c r="G124" s="421">
        <f>payesh!DU10</f>
        <v>0</v>
      </c>
      <c r="H124" s="421">
        <f>payesh!DU13</f>
        <v>0</v>
      </c>
      <c r="I124" s="422">
        <f>payesh!DU14</f>
        <v>0</v>
      </c>
      <c r="J124" s="421">
        <f>payesh!DU9</f>
        <v>0</v>
      </c>
      <c r="K124" s="421">
        <f>payesh!DU18</f>
        <v>0</v>
      </c>
      <c r="L124" s="421">
        <f>payesh!DU8</f>
        <v>0</v>
      </c>
      <c r="M124" s="421">
        <f>payesh!DU46</f>
        <v>0</v>
      </c>
      <c r="N124" s="422">
        <f>payesh!DU17</f>
        <v>0</v>
      </c>
      <c r="O124" s="421">
        <f>payesh!DU16</f>
        <v>0</v>
      </c>
      <c r="P124" s="421">
        <f>payesh!DU19</f>
        <v>0</v>
      </c>
      <c r="Q124" s="421">
        <f>payesh!DU20</f>
        <v>0</v>
      </c>
      <c r="R124" s="421">
        <f>payesh!DU21</f>
        <v>0</v>
      </c>
      <c r="S124" s="421">
        <f>payesh!$DU$55</f>
        <v>0</v>
      </c>
      <c r="T124" s="421">
        <f>payesh!DU64</f>
        <v>0</v>
      </c>
      <c r="U124" s="421">
        <f>payesh!$DU$56</f>
        <v>0</v>
      </c>
      <c r="V124" s="421">
        <f>payesh!DU65</f>
        <v>0</v>
      </c>
      <c r="W124" s="421">
        <f>payesh!DU78</f>
        <v>0</v>
      </c>
      <c r="X124" s="421">
        <f>payesh!DU79</f>
        <v>0</v>
      </c>
      <c r="Y124" s="421">
        <f>payesh!$DU$83</f>
        <v>0</v>
      </c>
      <c r="Z124" s="421">
        <f>payesh!$DU$84</f>
        <v>0</v>
      </c>
      <c r="AA124" s="421">
        <f>payesh!DU86</f>
        <v>0</v>
      </c>
      <c r="AB124" s="421">
        <f>payesh!DU153</f>
        <v>0</v>
      </c>
      <c r="AC124" s="421">
        <f>payesh!DU155</f>
        <v>0</v>
      </c>
      <c r="AD124" s="421">
        <f>payesh!DU157</f>
        <v>0</v>
      </c>
      <c r="AE124" s="421">
        <f>payesh!DU159</f>
        <v>0</v>
      </c>
      <c r="AF124" s="421">
        <f>payesh!DU161</f>
        <v>0</v>
      </c>
      <c r="AG124" s="421">
        <f>payesh!DU163</f>
        <v>0</v>
      </c>
      <c r="AH124" s="421">
        <f>payesh!DU165</f>
        <v>0</v>
      </c>
      <c r="AI124" s="421">
        <f>payesh!DU167</f>
        <v>0</v>
      </c>
      <c r="AJ124" s="421">
        <f>payesh!DU169</f>
        <v>0</v>
      </c>
      <c r="AK124" s="424">
        <f>payesh!DU171</f>
        <v>0</v>
      </c>
    </row>
    <row r="125" spans="2:37" ht="18.75" thickBot="1" x14ac:dyDescent="0.3">
      <c r="B125" s="426">
        <f>payesh!DV7</f>
        <v>122</v>
      </c>
      <c r="C125" s="429">
        <f>payesh!DV3</f>
        <v>0</v>
      </c>
      <c r="D125" s="429">
        <f>payesh!DV4</f>
        <v>0</v>
      </c>
      <c r="E125" s="429">
        <f>payesh!DV5</f>
        <v>0</v>
      </c>
      <c r="F125" s="429">
        <f>payesh!DV6</f>
        <v>0</v>
      </c>
      <c r="G125" s="429">
        <f>payesh!DV10</f>
        <v>0</v>
      </c>
      <c r="H125" s="429">
        <f>payesh!DV13</f>
        <v>0</v>
      </c>
      <c r="I125" s="430">
        <f>payesh!DV14</f>
        <v>0</v>
      </c>
      <c r="J125" s="429">
        <f>payesh!DV9</f>
        <v>0</v>
      </c>
      <c r="K125" s="429">
        <f>payesh!DV18</f>
        <v>0</v>
      </c>
      <c r="L125" s="429">
        <f>payesh!DV8</f>
        <v>0</v>
      </c>
      <c r="M125" s="429">
        <f>payesh!DV46</f>
        <v>0</v>
      </c>
      <c r="N125" s="430">
        <f>payesh!DV17</f>
        <v>0</v>
      </c>
      <c r="O125" s="429">
        <f>payesh!DV16</f>
        <v>0</v>
      </c>
      <c r="P125" s="429">
        <f>payesh!DV19</f>
        <v>0</v>
      </c>
      <c r="Q125" s="429">
        <f>payesh!DV20</f>
        <v>0</v>
      </c>
      <c r="R125" s="429">
        <f>payesh!DV21</f>
        <v>0</v>
      </c>
      <c r="S125" s="429">
        <f>payesh!$DV$55</f>
        <v>0</v>
      </c>
      <c r="T125" s="429">
        <f>payesh!DV64</f>
        <v>0</v>
      </c>
      <c r="U125" s="429">
        <f>payesh!$DV$56</f>
        <v>0</v>
      </c>
      <c r="V125" s="429">
        <f>payesh!DV65</f>
        <v>0</v>
      </c>
      <c r="W125" s="429">
        <f>payesh!DV78</f>
        <v>0</v>
      </c>
      <c r="X125" s="429">
        <f>payesh!DV79</f>
        <v>0</v>
      </c>
      <c r="Y125" s="429">
        <f>payesh!$DV$83</f>
        <v>0</v>
      </c>
      <c r="Z125" s="429">
        <f>payesh!$DV$84</f>
        <v>0</v>
      </c>
      <c r="AA125" s="429">
        <f>payesh!DV86</f>
        <v>0</v>
      </c>
      <c r="AB125" s="429">
        <f>payesh!DV153</f>
        <v>0</v>
      </c>
      <c r="AC125" s="429">
        <f>payesh!DV155</f>
        <v>0</v>
      </c>
      <c r="AD125" s="429">
        <f>payesh!DV157</f>
        <v>0</v>
      </c>
      <c r="AE125" s="429">
        <f>payesh!DV159</f>
        <v>0</v>
      </c>
      <c r="AF125" s="429">
        <f>payesh!DV161</f>
        <v>0</v>
      </c>
      <c r="AG125" s="429">
        <f>payesh!DV163</f>
        <v>0</v>
      </c>
      <c r="AH125" s="429">
        <f>payesh!DV165</f>
        <v>0</v>
      </c>
      <c r="AI125" s="429">
        <f>payesh!DV167</f>
        <v>0</v>
      </c>
      <c r="AJ125" s="429">
        <f>payesh!DV169</f>
        <v>0</v>
      </c>
      <c r="AK125" s="432">
        <f>payesh!DV171</f>
        <v>0</v>
      </c>
    </row>
    <row r="126" spans="2:37" ht="18.75" thickBot="1" x14ac:dyDescent="0.3">
      <c r="B126" s="433">
        <f>payesh!DW7</f>
        <v>123</v>
      </c>
      <c r="C126" s="421">
        <f>payesh!DW3</f>
        <v>0</v>
      </c>
      <c r="D126" s="421">
        <f>payesh!DW4</f>
        <v>0</v>
      </c>
      <c r="E126" s="421">
        <f>payesh!DW5</f>
        <v>0</v>
      </c>
      <c r="F126" s="421">
        <f>payesh!DW6</f>
        <v>0</v>
      </c>
      <c r="G126" s="421">
        <f>payesh!DW10</f>
        <v>0</v>
      </c>
      <c r="H126" s="421">
        <f>payesh!DW13</f>
        <v>0</v>
      </c>
      <c r="I126" s="422">
        <f>payesh!DW14</f>
        <v>0</v>
      </c>
      <c r="J126" s="421">
        <f>payesh!DW9</f>
        <v>0</v>
      </c>
      <c r="K126" s="421">
        <f>payesh!DW18</f>
        <v>0</v>
      </c>
      <c r="L126" s="421">
        <f>payesh!DW8</f>
        <v>0</v>
      </c>
      <c r="M126" s="421">
        <f>payesh!DW46</f>
        <v>0</v>
      </c>
      <c r="N126" s="422">
        <f>payesh!DW17</f>
        <v>0</v>
      </c>
      <c r="O126" s="421">
        <f>payesh!DW16</f>
        <v>0</v>
      </c>
      <c r="P126" s="421">
        <f>payesh!DW19</f>
        <v>0</v>
      </c>
      <c r="Q126" s="421">
        <f>payesh!DW20</f>
        <v>0</v>
      </c>
      <c r="R126" s="421">
        <f>payesh!DW21</f>
        <v>0</v>
      </c>
      <c r="S126" s="421">
        <f>payesh!$DW$55</f>
        <v>0</v>
      </c>
      <c r="T126" s="421">
        <f>payesh!DW64</f>
        <v>0</v>
      </c>
      <c r="U126" s="421">
        <f>payesh!$DW$56</f>
        <v>0</v>
      </c>
      <c r="V126" s="421">
        <f>payesh!DW65</f>
        <v>0</v>
      </c>
      <c r="W126" s="421">
        <f>payesh!DW78</f>
        <v>0</v>
      </c>
      <c r="X126" s="421">
        <f>payesh!DW79</f>
        <v>0</v>
      </c>
      <c r="Y126" s="421">
        <f>payesh!$DW$83</f>
        <v>0</v>
      </c>
      <c r="Z126" s="421">
        <f>payesh!$DW$84</f>
        <v>0</v>
      </c>
      <c r="AA126" s="421">
        <f>payesh!DW86</f>
        <v>0</v>
      </c>
      <c r="AB126" s="421">
        <f>payesh!DW153</f>
        <v>0</v>
      </c>
      <c r="AC126" s="421">
        <f>payesh!DW155</f>
        <v>0</v>
      </c>
      <c r="AD126" s="421">
        <f>payesh!DW157</f>
        <v>0</v>
      </c>
      <c r="AE126" s="421">
        <f>payesh!DW159</f>
        <v>0</v>
      </c>
      <c r="AF126" s="421">
        <f>payesh!DW161</f>
        <v>0</v>
      </c>
      <c r="AG126" s="421">
        <f>payesh!DW163</f>
        <v>0</v>
      </c>
      <c r="AH126" s="421">
        <f>payesh!DW165</f>
        <v>0</v>
      </c>
      <c r="AI126" s="421">
        <f>payesh!DW167</f>
        <v>0</v>
      </c>
      <c r="AJ126" s="421">
        <f>payesh!DW169</f>
        <v>0</v>
      </c>
      <c r="AK126" s="424">
        <f>payesh!DW171</f>
        <v>0</v>
      </c>
    </row>
    <row r="127" spans="2:37" ht="18.75" thickBot="1" x14ac:dyDescent="0.3">
      <c r="B127" s="426">
        <f>payesh!DX7</f>
        <v>124</v>
      </c>
      <c r="C127" s="429">
        <f>payesh!DX3</f>
        <v>0</v>
      </c>
      <c r="D127" s="429">
        <f>payesh!DX4</f>
        <v>0</v>
      </c>
      <c r="E127" s="429">
        <f>payesh!DSX5</f>
        <v>0</v>
      </c>
      <c r="F127" s="429">
        <f>payesh!DX6</f>
        <v>0</v>
      </c>
      <c r="G127" s="429">
        <f>payesh!DX10</f>
        <v>0</v>
      </c>
      <c r="H127" s="429">
        <f>payesh!DX13</f>
        <v>0</v>
      </c>
      <c r="I127" s="430">
        <f>payesh!DX14</f>
        <v>0</v>
      </c>
      <c r="J127" s="429">
        <f>payesh!DX9</f>
        <v>0</v>
      </c>
      <c r="K127" s="429">
        <f>payesh!DX18</f>
        <v>0</v>
      </c>
      <c r="L127" s="429">
        <f>payesh!DX8</f>
        <v>0</v>
      </c>
      <c r="M127" s="429">
        <f>payesh!DX46</f>
        <v>0</v>
      </c>
      <c r="N127" s="430">
        <f>payesh!DX17</f>
        <v>0</v>
      </c>
      <c r="O127" s="429">
        <f>payesh!DX16</f>
        <v>0</v>
      </c>
      <c r="P127" s="429">
        <f>payesh!DX19</f>
        <v>0</v>
      </c>
      <c r="Q127" s="429">
        <f>payesh!DX20</f>
        <v>0</v>
      </c>
      <c r="R127" s="429">
        <f>payesh!DX21</f>
        <v>0</v>
      </c>
      <c r="S127" s="429">
        <f>payesh!$DX$55</f>
        <v>0</v>
      </c>
      <c r="T127" s="429">
        <f>payesh!DX64</f>
        <v>0</v>
      </c>
      <c r="U127" s="429">
        <f>payesh!$DX$56</f>
        <v>0</v>
      </c>
      <c r="V127" s="429">
        <f>payesh!DX65</f>
        <v>0</v>
      </c>
      <c r="W127" s="429">
        <f>payesh!DX78</f>
        <v>0</v>
      </c>
      <c r="X127" s="429">
        <f>payesh!DX79</f>
        <v>0</v>
      </c>
      <c r="Y127" s="429">
        <f>payesh!$DX$83</f>
        <v>0</v>
      </c>
      <c r="Z127" s="429">
        <f>payesh!$DX$84</f>
        <v>0</v>
      </c>
      <c r="AA127" s="429">
        <f>payesh!DX86</f>
        <v>0</v>
      </c>
      <c r="AB127" s="429">
        <f>payesh!DX153</f>
        <v>0</v>
      </c>
      <c r="AC127" s="429">
        <f>payesh!DX155</f>
        <v>0</v>
      </c>
      <c r="AD127" s="429">
        <f>payesh!DX157</f>
        <v>0</v>
      </c>
      <c r="AE127" s="429">
        <f>payesh!DX159</f>
        <v>0</v>
      </c>
      <c r="AF127" s="429">
        <f>payesh!DX161</f>
        <v>0</v>
      </c>
      <c r="AG127" s="429">
        <f>payesh!DX163</f>
        <v>0</v>
      </c>
      <c r="AH127" s="429">
        <f>payesh!DX165</f>
        <v>0</v>
      </c>
      <c r="AI127" s="429">
        <f>payesh!DX167</f>
        <v>0</v>
      </c>
      <c r="AJ127" s="429">
        <f>payesh!DX169</f>
        <v>0</v>
      </c>
      <c r="AK127" s="432">
        <f>payesh!DX171</f>
        <v>0</v>
      </c>
    </row>
    <row r="128" spans="2:37" ht="18.75" thickBot="1" x14ac:dyDescent="0.3">
      <c r="B128" s="433">
        <f>payesh!DY7</f>
        <v>125</v>
      </c>
      <c r="C128" s="421">
        <f>payesh!DY3</f>
        <v>0</v>
      </c>
      <c r="D128" s="421">
        <f>payesh!DY4</f>
        <v>0</v>
      </c>
      <c r="E128" s="421">
        <f>payesh!DY5</f>
        <v>0</v>
      </c>
      <c r="F128" s="421">
        <f>payesh!DY6</f>
        <v>0</v>
      </c>
      <c r="G128" s="421">
        <f>payesh!DY10</f>
        <v>0</v>
      </c>
      <c r="H128" s="421">
        <f>payesh!DY13</f>
        <v>0</v>
      </c>
      <c r="I128" s="422">
        <f>payesh!DY14</f>
        <v>0</v>
      </c>
      <c r="J128" s="421">
        <f>payesh!DY9</f>
        <v>0</v>
      </c>
      <c r="K128" s="421">
        <f>payesh!DY18</f>
        <v>0</v>
      </c>
      <c r="L128" s="421">
        <f>payesh!DY8</f>
        <v>0</v>
      </c>
      <c r="M128" s="421">
        <f>payesh!DY46</f>
        <v>0</v>
      </c>
      <c r="N128" s="422">
        <f>payesh!DY17</f>
        <v>0</v>
      </c>
      <c r="O128" s="421">
        <f>payesh!DY16</f>
        <v>0</v>
      </c>
      <c r="P128" s="421">
        <f>payesh!DY19</f>
        <v>0</v>
      </c>
      <c r="Q128" s="421">
        <f>payesh!DY20</f>
        <v>0</v>
      </c>
      <c r="R128" s="421">
        <f>payesh!DY21</f>
        <v>0</v>
      </c>
      <c r="S128" s="421">
        <f>payesh!$DY$55</f>
        <v>0</v>
      </c>
      <c r="T128" s="421">
        <f>payesh!DY64</f>
        <v>0</v>
      </c>
      <c r="U128" s="421">
        <f>payesh!$DY$56</f>
        <v>0</v>
      </c>
      <c r="V128" s="421">
        <f>payesh!DY65</f>
        <v>0</v>
      </c>
      <c r="W128" s="421">
        <f>payesh!DY78</f>
        <v>0</v>
      </c>
      <c r="X128" s="421">
        <f>payesh!DY79</f>
        <v>0</v>
      </c>
      <c r="Y128" s="421">
        <f>payesh!$DY$83</f>
        <v>0</v>
      </c>
      <c r="Z128" s="421">
        <f>payesh!$DY$84</f>
        <v>0</v>
      </c>
      <c r="AA128" s="421">
        <f>payesh!DY86</f>
        <v>0</v>
      </c>
      <c r="AB128" s="421">
        <f>payesh!DY153</f>
        <v>0</v>
      </c>
      <c r="AC128" s="421">
        <f>payesh!DY155</f>
        <v>0</v>
      </c>
      <c r="AD128" s="421">
        <f>payesh!DY157</f>
        <v>0</v>
      </c>
      <c r="AE128" s="421">
        <f>payesh!DY159</f>
        <v>0</v>
      </c>
      <c r="AF128" s="421">
        <f>payesh!DY161</f>
        <v>0</v>
      </c>
      <c r="AG128" s="421">
        <f>payesh!DY163</f>
        <v>0</v>
      </c>
      <c r="AH128" s="421">
        <f>payesh!DY165</f>
        <v>0</v>
      </c>
      <c r="AI128" s="421">
        <f>payesh!DY167</f>
        <v>0</v>
      </c>
      <c r="AJ128" s="421">
        <f>payesh!DY169</f>
        <v>0</v>
      </c>
      <c r="AK128" s="424">
        <f>payesh!DY171</f>
        <v>0</v>
      </c>
    </row>
    <row r="129" spans="2:37" ht="18.75" thickBot="1" x14ac:dyDescent="0.3">
      <c r="B129" s="426">
        <f>payesh!DZ7</f>
        <v>126</v>
      </c>
      <c r="C129" s="429">
        <f>payesh!DZ3</f>
        <v>0</v>
      </c>
      <c r="D129" s="429">
        <f>payesh!DZ4</f>
        <v>0</v>
      </c>
      <c r="E129" s="429">
        <f>payesh!DZ5</f>
        <v>0</v>
      </c>
      <c r="F129" s="429">
        <f>payesh!DZ6</f>
        <v>0</v>
      </c>
      <c r="G129" s="429">
        <f>payesh!DZ10</f>
        <v>0</v>
      </c>
      <c r="H129" s="429">
        <f>payesh!DZ13</f>
        <v>0</v>
      </c>
      <c r="I129" s="430">
        <f>payesh!DZ14</f>
        <v>0</v>
      </c>
      <c r="J129" s="429">
        <f>payesh!DZ9</f>
        <v>0</v>
      </c>
      <c r="K129" s="429">
        <f>payesh!DZ18</f>
        <v>0</v>
      </c>
      <c r="L129" s="429">
        <f>payesh!DZ8</f>
        <v>0</v>
      </c>
      <c r="M129" s="429">
        <f>payesh!DZ46</f>
        <v>0</v>
      </c>
      <c r="N129" s="430">
        <f>payesh!DZ17</f>
        <v>0</v>
      </c>
      <c r="O129" s="429">
        <f>payesh!DZ16</f>
        <v>0</v>
      </c>
      <c r="P129" s="429">
        <f>payesh!DZ19</f>
        <v>0</v>
      </c>
      <c r="Q129" s="429">
        <f>payesh!DZ20</f>
        <v>0</v>
      </c>
      <c r="R129" s="429">
        <f>payesh!DZ21</f>
        <v>0</v>
      </c>
      <c r="S129" s="429">
        <f>payesh!$DZ$55</f>
        <v>0</v>
      </c>
      <c r="T129" s="429">
        <f>payesh!DZ64</f>
        <v>0</v>
      </c>
      <c r="U129" s="429">
        <f>payesh!$DZ$56</f>
        <v>0</v>
      </c>
      <c r="V129" s="429">
        <f>payesh!DZ65</f>
        <v>0</v>
      </c>
      <c r="W129" s="429">
        <f>payesh!DZ78</f>
        <v>0</v>
      </c>
      <c r="X129" s="429">
        <f>payesh!DZ79</f>
        <v>0</v>
      </c>
      <c r="Y129" s="429">
        <f>payesh!$DZ$83</f>
        <v>0</v>
      </c>
      <c r="Z129" s="429">
        <f>payesh!$DZ$84</f>
        <v>0</v>
      </c>
      <c r="AA129" s="429">
        <f>payesh!DZ86</f>
        <v>0</v>
      </c>
      <c r="AB129" s="429">
        <f>payesh!DZ153</f>
        <v>0</v>
      </c>
      <c r="AC129" s="429">
        <f>payesh!DZ155</f>
        <v>0</v>
      </c>
      <c r="AD129" s="429">
        <f>payesh!DZ157</f>
        <v>0</v>
      </c>
      <c r="AE129" s="429">
        <f>payesh!DZ159</f>
        <v>0</v>
      </c>
      <c r="AF129" s="429">
        <f>payesh!DZ161</f>
        <v>0</v>
      </c>
      <c r="AG129" s="429">
        <f>payesh!DZ163</f>
        <v>0</v>
      </c>
      <c r="AH129" s="429">
        <f>payesh!DZ165</f>
        <v>0</v>
      </c>
      <c r="AI129" s="429">
        <f>payesh!DZ167</f>
        <v>0</v>
      </c>
      <c r="AJ129" s="429">
        <f>payesh!DZ169</f>
        <v>0</v>
      </c>
      <c r="AK129" s="432">
        <f>payesh!DZ171</f>
        <v>0</v>
      </c>
    </row>
    <row r="130" spans="2:37" ht="18.75" thickBot="1" x14ac:dyDescent="0.3">
      <c r="B130" s="433">
        <f>payesh!EA7</f>
        <v>127</v>
      </c>
      <c r="C130" s="421">
        <f>payesh!EA3</f>
        <v>0</v>
      </c>
      <c r="D130" s="421">
        <f>payesh!EA4</f>
        <v>0</v>
      </c>
      <c r="E130" s="421">
        <f>payesh!EA5</f>
        <v>0</v>
      </c>
      <c r="F130" s="421">
        <f>payesh!EA6</f>
        <v>0</v>
      </c>
      <c r="G130" s="421">
        <f>payesh!EA10</f>
        <v>0</v>
      </c>
      <c r="H130" s="421">
        <f>payesh!EA13</f>
        <v>0</v>
      </c>
      <c r="I130" s="422">
        <f>payesh!EA14</f>
        <v>0</v>
      </c>
      <c r="J130" s="421">
        <f>payesh!EA9</f>
        <v>0</v>
      </c>
      <c r="K130" s="421">
        <f>payesh!EA18</f>
        <v>0</v>
      </c>
      <c r="L130" s="421">
        <f>payesh!EA8</f>
        <v>0</v>
      </c>
      <c r="M130" s="421">
        <f>payesh!EA46</f>
        <v>0</v>
      </c>
      <c r="N130" s="422">
        <f>payesh!EA17</f>
        <v>0</v>
      </c>
      <c r="O130" s="421">
        <f>payesh!EA16</f>
        <v>0</v>
      </c>
      <c r="P130" s="421">
        <f>payesh!EA19</f>
        <v>0</v>
      </c>
      <c r="Q130" s="421">
        <f>payesh!EA20</f>
        <v>0</v>
      </c>
      <c r="R130" s="421">
        <f>payesh!EA21</f>
        <v>0</v>
      </c>
      <c r="S130" s="421">
        <f>payesh!$EA$55</f>
        <v>0</v>
      </c>
      <c r="T130" s="421">
        <f>payesh!EA64</f>
        <v>0</v>
      </c>
      <c r="U130" s="421">
        <f>payesh!$EA$56</f>
        <v>0</v>
      </c>
      <c r="V130" s="421">
        <f>payesh!EA65</f>
        <v>0</v>
      </c>
      <c r="W130" s="421">
        <f>payesh!EA78</f>
        <v>0</v>
      </c>
      <c r="X130" s="421">
        <f>payesh!EA79</f>
        <v>0</v>
      </c>
      <c r="Y130" s="421">
        <f>payesh!$EA$83</f>
        <v>0</v>
      </c>
      <c r="Z130" s="421">
        <f>payesh!$EA$84</f>
        <v>0</v>
      </c>
      <c r="AA130" s="421">
        <f>payesh!EA86</f>
        <v>0</v>
      </c>
      <c r="AB130" s="421">
        <f>payesh!EA153</f>
        <v>0</v>
      </c>
      <c r="AC130" s="421">
        <f>payesh!EA155</f>
        <v>0</v>
      </c>
      <c r="AD130" s="421">
        <f>payesh!EA157</f>
        <v>0</v>
      </c>
      <c r="AE130" s="421">
        <f>payesh!EA159</f>
        <v>0</v>
      </c>
      <c r="AF130" s="421">
        <f>payesh!EA161</f>
        <v>0</v>
      </c>
      <c r="AG130" s="421">
        <f>payesh!EA163</f>
        <v>0</v>
      </c>
      <c r="AH130" s="421">
        <f>payesh!EA165</f>
        <v>0</v>
      </c>
      <c r="AI130" s="421">
        <f>payesh!EA167</f>
        <v>0</v>
      </c>
      <c r="AJ130" s="421">
        <f>payesh!EA169</f>
        <v>0</v>
      </c>
      <c r="AK130" s="424">
        <f>payesh!EA171</f>
        <v>0</v>
      </c>
    </row>
    <row r="131" spans="2:37" ht="18.75" thickBot="1" x14ac:dyDescent="0.3">
      <c r="B131" s="426">
        <f>payesh!EB7</f>
        <v>128</v>
      </c>
      <c r="C131" s="429">
        <f>payesh!EB3</f>
        <v>0</v>
      </c>
      <c r="D131" s="429">
        <f>payesh!EB4</f>
        <v>0</v>
      </c>
      <c r="E131" s="429">
        <f>payesh!EB5</f>
        <v>0</v>
      </c>
      <c r="F131" s="429">
        <f>payesh!EB6</f>
        <v>0</v>
      </c>
      <c r="G131" s="429">
        <f>payesh!EB10</f>
        <v>0</v>
      </c>
      <c r="H131" s="429">
        <f>payesh!EB13</f>
        <v>0</v>
      </c>
      <c r="I131" s="430">
        <f>payesh!EB14</f>
        <v>0</v>
      </c>
      <c r="J131" s="429">
        <f>payesh!EB9</f>
        <v>0</v>
      </c>
      <c r="K131" s="429">
        <f>payesh!EB18</f>
        <v>0</v>
      </c>
      <c r="L131" s="429">
        <f>payesh!EB8</f>
        <v>0</v>
      </c>
      <c r="M131" s="429">
        <f>payesh!EB46</f>
        <v>0</v>
      </c>
      <c r="N131" s="430">
        <f>payesh!EB17</f>
        <v>0</v>
      </c>
      <c r="O131" s="429">
        <f>payesh!EB16</f>
        <v>0</v>
      </c>
      <c r="P131" s="429">
        <f>payesh!EB19</f>
        <v>0</v>
      </c>
      <c r="Q131" s="429">
        <f>payesh!EB20</f>
        <v>0</v>
      </c>
      <c r="R131" s="429">
        <f>payesh!EB21</f>
        <v>0</v>
      </c>
      <c r="S131" s="429">
        <f>payesh!$EB$55</f>
        <v>0</v>
      </c>
      <c r="T131" s="429">
        <f>payesh!EB64</f>
        <v>0</v>
      </c>
      <c r="U131" s="429">
        <f>payesh!$EB$56</f>
        <v>0</v>
      </c>
      <c r="V131" s="429">
        <f>payesh!EB65</f>
        <v>0</v>
      </c>
      <c r="W131" s="429">
        <f>payesh!EB78</f>
        <v>0</v>
      </c>
      <c r="X131" s="429">
        <f>payesh!EB79</f>
        <v>0</v>
      </c>
      <c r="Y131" s="429">
        <f>payesh!$EB$83</f>
        <v>0</v>
      </c>
      <c r="Z131" s="429">
        <f>payesh!$EB$84</f>
        <v>0</v>
      </c>
      <c r="AA131" s="429">
        <f>payesh!EB86</f>
        <v>0</v>
      </c>
      <c r="AB131" s="429">
        <f>payesh!EB153</f>
        <v>0</v>
      </c>
      <c r="AC131" s="429">
        <f>payesh!EB155</f>
        <v>0</v>
      </c>
      <c r="AD131" s="429">
        <f>payesh!EB157</f>
        <v>0</v>
      </c>
      <c r="AE131" s="429">
        <f>payesh!EB159</f>
        <v>0</v>
      </c>
      <c r="AF131" s="429">
        <f>payesh!EB161</f>
        <v>0</v>
      </c>
      <c r="AG131" s="429">
        <f>payesh!EB163</f>
        <v>0</v>
      </c>
      <c r="AH131" s="429">
        <f>payesh!EB165</f>
        <v>0</v>
      </c>
      <c r="AI131" s="429">
        <f>payesh!EB167</f>
        <v>0</v>
      </c>
      <c r="AJ131" s="429">
        <f>payesh!EB169</f>
        <v>0</v>
      </c>
      <c r="AK131" s="432">
        <f>payesh!EB171</f>
        <v>0</v>
      </c>
    </row>
    <row r="132" spans="2:37" ht="18.75" thickBot="1" x14ac:dyDescent="0.3">
      <c r="B132" s="433">
        <f>payesh!EC7</f>
        <v>129</v>
      </c>
      <c r="C132" s="421">
        <f>payesh!DS14</f>
        <v>0</v>
      </c>
      <c r="D132" s="421">
        <f>payesh!EC4</f>
        <v>0</v>
      </c>
      <c r="E132" s="421">
        <f>payesh!EC5</f>
        <v>0</v>
      </c>
      <c r="F132" s="421">
        <f>payesh!EC6</f>
        <v>0</v>
      </c>
      <c r="G132" s="421">
        <f>payesh!EC10</f>
        <v>0</v>
      </c>
      <c r="H132" s="421">
        <f>payesh!EC13</f>
        <v>0</v>
      </c>
      <c r="I132" s="422">
        <f>payesh!EC14</f>
        <v>0</v>
      </c>
      <c r="J132" s="421">
        <f>payesh!EC9</f>
        <v>0</v>
      </c>
      <c r="K132" s="421">
        <f>payesh!EC18</f>
        <v>0</v>
      </c>
      <c r="L132" s="421">
        <f>payesh!EC8</f>
        <v>0</v>
      </c>
      <c r="M132" s="421">
        <f>payesh!EC46</f>
        <v>0</v>
      </c>
      <c r="N132" s="422">
        <f>payesh!EC17</f>
        <v>0</v>
      </c>
      <c r="O132" s="421">
        <f>payesh!EC16</f>
        <v>0</v>
      </c>
      <c r="P132" s="421">
        <f>payesh!EC19</f>
        <v>0</v>
      </c>
      <c r="Q132" s="421">
        <f>payesh!EC20</f>
        <v>0</v>
      </c>
      <c r="R132" s="421">
        <f>payesh!EC21</f>
        <v>0</v>
      </c>
      <c r="S132" s="421">
        <f>payesh!$EC$55</f>
        <v>0</v>
      </c>
      <c r="T132" s="421">
        <f>payesh!EC64</f>
        <v>0</v>
      </c>
      <c r="U132" s="421">
        <f>payesh!$EC$56</f>
        <v>0</v>
      </c>
      <c r="V132" s="421">
        <f>payesh!EC65</f>
        <v>0</v>
      </c>
      <c r="W132" s="421">
        <f>payesh!EC78</f>
        <v>0</v>
      </c>
      <c r="X132" s="421">
        <f>payesh!EC79</f>
        <v>0</v>
      </c>
      <c r="Y132" s="421">
        <f>payesh!$EC$83</f>
        <v>0</v>
      </c>
      <c r="Z132" s="421">
        <f>payesh!$EC$84</f>
        <v>0</v>
      </c>
      <c r="AA132" s="421">
        <f>payesh!EC86</f>
        <v>0</v>
      </c>
      <c r="AB132" s="421">
        <f>payesh!EC153</f>
        <v>0</v>
      </c>
      <c r="AC132" s="421">
        <f>payesh!EC155</f>
        <v>0</v>
      </c>
      <c r="AD132" s="421">
        <f>payesh!EC157</f>
        <v>0</v>
      </c>
      <c r="AE132" s="421">
        <f>payesh!EC159</f>
        <v>0</v>
      </c>
      <c r="AF132" s="421">
        <f>payesh!EC161</f>
        <v>0</v>
      </c>
      <c r="AG132" s="421">
        <f>payesh!EC163</f>
        <v>0</v>
      </c>
      <c r="AH132" s="421">
        <f>payesh!EC165</f>
        <v>0</v>
      </c>
      <c r="AI132" s="421">
        <f>payesh!EC167</f>
        <v>0</v>
      </c>
      <c r="AJ132" s="421">
        <f>payesh!EC169</f>
        <v>0</v>
      </c>
      <c r="AK132" s="424">
        <f>payesh!EC171</f>
        <v>0</v>
      </c>
    </row>
    <row r="133" spans="2:37" ht="18.75" thickBot="1" x14ac:dyDescent="0.3">
      <c r="B133" s="426">
        <f>payesh!ED7</f>
        <v>130</v>
      </c>
      <c r="C133" s="429">
        <f>payesh!DS15</f>
        <v>0</v>
      </c>
      <c r="D133" s="429">
        <f>payesh!ED4</f>
        <v>0</v>
      </c>
      <c r="E133" s="429">
        <f>payesh!ED5</f>
        <v>0</v>
      </c>
      <c r="F133" s="429">
        <f>payesh!ED6</f>
        <v>0</v>
      </c>
      <c r="G133" s="429">
        <f>payesh!ED10</f>
        <v>0</v>
      </c>
      <c r="H133" s="429">
        <f>payesh!ED13</f>
        <v>0</v>
      </c>
      <c r="I133" s="430">
        <f>payesh!ED14</f>
        <v>0</v>
      </c>
      <c r="J133" s="429">
        <f>payesh!ED9</f>
        <v>0</v>
      </c>
      <c r="K133" s="429">
        <f>payesh!ED18</f>
        <v>0</v>
      </c>
      <c r="L133" s="429">
        <f>payesh!ED8</f>
        <v>0</v>
      </c>
      <c r="M133" s="429">
        <f>payesh!ED46</f>
        <v>0</v>
      </c>
      <c r="N133" s="430">
        <f>payesh!ED17</f>
        <v>0</v>
      </c>
      <c r="O133" s="429">
        <f>payesh!ED16</f>
        <v>0</v>
      </c>
      <c r="P133" s="429">
        <f>payesh!ED19</f>
        <v>0</v>
      </c>
      <c r="Q133" s="429">
        <f>payesh!ED20</f>
        <v>0</v>
      </c>
      <c r="R133" s="429">
        <f>payesh!ED21</f>
        <v>0</v>
      </c>
      <c r="S133" s="429">
        <f>payesh!$ED$55</f>
        <v>0</v>
      </c>
      <c r="T133" s="429">
        <f>payesh!ED64</f>
        <v>0</v>
      </c>
      <c r="U133" s="429">
        <f>payesh!$ED$56</f>
        <v>0</v>
      </c>
      <c r="V133" s="429">
        <f>payesh!ED65</f>
        <v>0</v>
      </c>
      <c r="W133" s="429">
        <f>payesh!ED78</f>
        <v>0</v>
      </c>
      <c r="X133" s="429">
        <f>payesh!ED79</f>
        <v>0</v>
      </c>
      <c r="Y133" s="429">
        <f>payesh!$ED$83</f>
        <v>0</v>
      </c>
      <c r="Z133" s="429">
        <f>payesh!$ED$84</f>
        <v>0</v>
      </c>
      <c r="AA133" s="429">
        <f>payesh!ED86</f>
        <v>0</v>
      </c>
      <c r="AB133" s="429">
        <f>payesh!ED153</f>
        <v>0</v>
      </c>
      <c r="AC133" s="429">
        <f>payesh!ED155</f>
        <v>0</v>
      </c>
      <c r="AD133" s="429">
        <f>payesh!ED157</f>
        <v>0</v>
      </c>
      <c r="AE133" s="429">
        <f>payesh!ED159</f>
        <v>0</v>
      </c>
      <c r="AF133" s="429">
        <f>payesh!ED161</f>
        <v>0</v>
      </c>
      <c r="AG133" s="429">
        <f>payesh!ED163</f>
        <v>0</v>
      </c>
      <c r="AH133" s="429">
        <f>payesh!ED165</f>
        <v>0</v>
      </c>
      <c r="AI133" s="429">
        <f>payesh!ED167</f>
        <v>0</v>
      </c>
      <c r="AJ133" s="429">
        <f>payesh!ED169</f>
        <v>0</v>
      </c>
      <c r="AK133" s="432">
        <f>payesh!ED171</f>
        <v>0</v>
      </c>
    </row>
  </sheetData>
  <sheetProtection algorithmName="SHA-512" hashValue="hJZ4Ol48tu/hiPjqlCM0GT0n49D6RbEzoo9WB0FUFKyiAQn4vELhLUZWb1FL08Wwm3NA9t6l1pdqVwGEZBS7XQ==" saltValue="ycv7wCSjWSWZMPucPJj55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6" sqref="E1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88" t="s">
        <v>89</v>
      </c>
      <c r="C2" s="689"/>
      <c r="D2" s="690"/>
      <c r="E2" s="110" t="s">
        <v>90</v>
      </c>
      <c r="F2" s="137"/>
    </row>
    <row r="3" spans="2:6" ht="15" customHeight="1" x14ac:dyDescent="0.25">
      <c r="B3" s="691" t="s">
        <v>14</v>
      </c>
      <c r="C3" s="692"/>
      <c r="D3" s="112" t="s">
        <v>91</v>
      </c>
      <c r="E3" s="138">
        <f>SUMPRODUCT((payesh!E10:ED10&lt;&gt;"")/COUNTIF(payesh!E10:ED10,payesh!E10:ED10&amp;""))</f>
        <v>0</v>
      </c>
      <c r="F3" s="90"/>
    </row>
    <row r="4" spans="2:6" ht="15" customHeight="1" x14ac:dyDescent="0.25">
      <c r="B4" s="693"/>
      <c r="C4" s="694"/>
      <c r="D4" s="113" t="s">
        <v>92</v>
      </c>
      <c r="E4" s="139">
        <f>SUMPRODUCT((payesh!E11:ED11&lt;&gt;"")/COUNTIF(payesh!E11:ED11,payesh!E11:ED11&amp;""))</f>
        <v>2</v>
      </c>
      <c r="F4" s="90"/>
    </row>
    <row r="5" spans="2:6" ht="15" customHeight="1" thickBot="1" x14ac:dyDescent="0.3">
      <c r="B5" s="695"/>
      <c r="C5" s="696"/>
      <c r="D5" s="114" t="s">
        <v>175</v>
      </c>
      <c r="E5" s="140">
        <f>SUMPRODUCT((payesh!E13:ED13&lt;&gt;"")/COUNTIF(payesh!E13:ED13,payesh!E13:ED13&amp;""))</f>
        <v>6.0000000000000009</v>
      </c>
      <c r="F5" s="137"/>
    </row>
    <row r="6" spans="2:6" ht="15" customHeight="1" x14ac:dyDescent="0.25">
      <c r="B6" s="697" t="s">
        <v>11</v>
      </c>
      <c r="C6" s="698"/>
      <c r="D6" s="115" t="s">
        <v>176</v>
      </c>
      <c r="E6" s="141">
        <f>SUMPRODUCT((payesh!E4:ED4&lt;&gt;"")/COUNTIF(payesh!E4:ED4,payesh!E4:ED4&amp;""))</f>
        <v>1.0000000000000009</v>
      </c>
      <c r="F6" s="137"/>
    </row>
    <row r="7" spans="2:6" ht="15" customHeight="1" x14ac:dyDescent="0.25">
      <c r="B7" s="699"/>
      <c r="C7" s="700"/>
      <c r="D7" s="115" t="s">
        <v>93</v>
      </c>
      <c r="E7" s="142">
        <f>SUMPRODUCT((payesh!E5:ED5&lt;&gt;"")/COUNTIF(payesh!E5:ED5,payesh!E5:ED5&amp;""))</f>
        <v>14.000000000000002</v>
      </c>
      <c r="F7" s="90"/>
    </row>
    <row r="8" spans="2:6" ht="15" customHeight="1" x14ac:dyDescent="0.25">
      <c r="B8" s="699"/>
      <c r="C8" s="700"/>
      <c r="D8" s="116" t="s">
        <v>177</v>
      </c>
      <c r="E8" s="142">
        <v>0</v>
      </c>
      <c r="F8" s="137"/>
    </row>
    <row r="9" spans="2:6" ht="15" customHeight="1" x14ac:dyDescent="0.25">
      <c r="B9" s="699"/>
      <c r="C9" s="700"/>
      <c r="D9" s="116" t="s">
        <v>94</v>
      </c>
      <c r="E9" s="142">
        <f>COUNT(payesh!E22:ED22)</f>
        <v>38</v>
      </c>
      <c r="F9" s="90"/>
    </row>
    <row r="10" spans="2:6" ht="15" customHeight="1" x14ac:dyDescent="0.25">
      <c r="B10" s="699"/>
      <c r="C10" s="700"/>
      <c r="D10" s="116" t="s">
        <v>178</v>
      </c>
      <c r="E10" s="142">
        <f>SUM(payesh!E22:ED22)</f>
        <v>615</v>
      </c>
      <c r="F10" s="137"/>
    </row>
    <row r="11" spans="2:6" ht="15" customHeight="1" x14ac:dyDescent="0.25">
      <c r="B11" s="699"/>
      <c r="C11" s="700"/>
      <c r="D11" s="116" t="s">
        <v>95</v>
      </c>
      <c r="E11" s="142">
        <f>E10/E9</f>
        <v>16.184210526315791</v>
      </c>
      <c r="F11" s="137"/>
    </row>
    <row r="12" spans="2:6" ht="15" customHeight="1" x14ac:dyDescent="0.25">
      <c r="B12" s="699"/>
      <c r="C12" s="700"/>
      <c r="D12" s="116" t="s">
        <v>1</v>
      </c>
      <c r="E12" s="142">
        <f>SUM(payesh!E23:ED23)</f>
        <v>503</v>
      </c>
      <c r="F12" s="137"/>
    </row>
    <row r="13" spans="2:6" ht="15" customHeight="1" x14ac:dyDescent="0.25">
      <c r="B13" s="699"/>
      <c r="C13" s="700"/>
      <c r="D13" s="116" t="s">
        <v>3</v>
      </c>
      <c r="E13" s="143">
        <f>(E12*100)/E10</f>
        <v>81.788617886178855</v>
      </c>
      <c r="F13" s="90"/>
    </row>
    <row r="14" spans="2:6" ht="15" customHeight="1" x14ac:dyDescent="0.25">
      <c r="B14" s="699"/>
      <c r="C14" s="700"/>
      <c r="D14" s="116" t="s">
        <v>96</v>
      </c>
      <c r="E14" s="142">
        <f>SUM(payesh!E26:ED26)</f>
        <v>65</v>
      </c>
      <c r="F14" s="137"/>
    </row>
    <row r="15" spans="2:6" ht="16.5" customHeight="1" x14ac:dyDescent="0.25">
      <c r="B15" s="699"/>
      <c r="C15" s="700"/>
      <c r="D15" s="116" t="s">
        <v>179</v>
      </c>
      <c r="E15" s="143">
        <f>(E14*100)/E12</f>
        <v>12.922465208747514</v>
      </c>
      <c r="F15" s="90"/>
    </row>
    <row r="16" spans="2:6" ht="15" customHeight="1" thickBot="1" x14ac:dyDescent="0.3">
      <c r="B16" s="701"/>
      <c r="C16" s="702"/>
      <c r="D16" s="116" t="s">
        <v>180</v>
      </c>
      <c r="E16" s="144">
        <f>AVERAGE(payesh!E29:ED29)</f>
        <v>31.973684210526315</v>
      </c>
      <c r="F16" s="137"/>
    </row>
    <row r="17" spans="2:6" ht="15.75" customHeight="1" x14ac:dyDescent="0.25">
      <c r="B17" s="703" t="s">
        <v>181</v>
      </c>
      <c r="C17" s="704"/>
      <c r="D17" s="117" t="s">
        <v>182</v>
      </c>
      <c r="E17" s="145" t="e">
        <f>SUM(payesh!E62:ED62)/1000</f>
        <v>#REF!</v>
      </c>
      <c r="F17" s="90"/>
    </row>
    <row r="18" spans="2:6" ht="14.25" customHeight="1" x14ac:dyDescent="0.25">
      <c r="B18" s="705"/>
      <c r="C18" s="706"/>
      <c r="D18" s="118" t="s">
        <v>183</v>
      </c>
      <c r="E18" s="146">
        <f>SUM(payesh!E68:ED68)</f>
        <v>645</v>
      </c>
      <c r="F18" s="137"/>
    </row>
    <row r="19" spans="2:6" ht="14.25" customHeight="1" x14ac:dyDescent="0.25">
      <c r="B19" s="705"/>
      <c r="C19" s="706"/>
      <c r="D19" s="118" t="s">
        <v>184</v>
      </c>
      <c r="E19" s="146">
        <f>SUM(payesh!E67:ED67)/1000</f>
        <v>1270110.4069999999</v>
      </c>
      <c r="F19" s="90"/>
    </row>
    <row r="20" spans="2:6" ht="14.25" customHeight="1" x14ac:dyDescent="0.25">
      <c r="B20" s="705"/>
      <c r="C20" s="706"/>
      <c r="D20" s="118" t="s">
        <v>97</v>
      </c>
      <c r="E20" s="146">
        <f>E19/E18</f>
        <v>1969.1634217054261</v>
      </c>
      <c r="F20" s="90"/>
    </row>
    <row r="21" spans="2:6" ht="14.25" customHeight="1" thickBot="1" x14ac:dyDescent="0.3">
      <c r="B21" s="707"/>
      <c r="C21" s="706"/>
      <c r="D21" s="119" t="s">
        <v>185</v>
      </c>
      <c r="E21" s="414">
        <f>AVERAGE(payesh!E74:ED74)</f>
        <v>19.611111111111111</v>
      </c>
      <c r="F21" s="90"/>
    </row>
    <row r="22" spans="2:6" ht="14.25" customHeight="1" x14ac:dyDescent="0.25">
      <c r="B22" s="708" t="s">
        <v>98</v>
      </c>
      <c r="C22" s="712"/>
      <c r="D22" s="120" t="s">
        <v>99</v>
      </c>
      <c r="E22" s="147">
        <f>SUMPRODUCT((payesh!E80:ED80&lt;&gt;"")/COUNTIF(payesh!E80:ED80,payesh!E80:ED80&amp;""))</f>
        <v>2.9999999999999987</v>
      </c>
      <c r="F22" s="137"/>
    </row>
    <row r="23" spans="2:6" ht="14.25" customHeight="1" thickBot="1" x14ac:dyDescent="0.3">
      <c r="B23" s="709"/>
      <c r="C23" s="713"/>
      <c r="D23" s="121" t="s">
        <v>100</v>
      </c>
      <c r="E23" s="415">
        <f>COUNT(payesh!E84:ED84)</f>
        <v>16</v>
      </c>
      <c r="F23" s="90"/>
    </row>
    <row r="24" spans="2:6" ht="14.25" customHeight="1" x14ac:dyDescent="0.25">
      <c r="B24" s="710"/>
      <c r="C24" s="714" t="s">
        <v>186</v>
      </c>
      <c r="D24" s="122" t="s">
        <v>187</v>
      </c>
      <c r="E24" s="413">
        <f ca="1">COUNT(payesh!E86:ED86)</f>
        <v>11</v>
      </c>
      <c r="F24" s="137"/>
    </row>
    <row r="25" spans="2:6" ht="14.25" customHeight="1" x14ac:dyDescent="0.25">
      <c r="B25" s="710"/>
      <c r="C25" s="714"/>
      <c r="D25" s="123" t="s">
        <v>188</v>
      </c>
      <c r="E25" s="148">
        <f ca="1">SUM(payesh!E86:ED86)/1000</f>
        <v>1946000</v>
      </c>
      <c r="F25" s="90"/>
    </row>
    <row r="26" spans="2:6" ht="14.25" customHeight="1" x14ac:dyDescent="0.25">
      <c r="B26" s="710"/>
      <c r="C26" s="714"/>
      <c r="D26" s="123" t="s">
        <v>101</v>
      </c>
      <c r="E26" s="148">
        <f>AVERAGE(payesh!E89:ED89)</f>
        <v>20.086956521739129</v>
      </c>
      <c r="F26" s="137"/>
    </row>
    <row r="27" spans="2:6" ht="28.5" x14ac:dyDescent="0.25">
      <c r="B27" s="710"/>
      <c r="C27" s="714" t="s">
        <v>186</v>
      </c>
      <c r="D27" s="123" t="s">
        <v>102</v>
      </c>
      <c r="E27" s="148" t="e">
        <f>AVERAGE(payesh!E90:ED90)</f>
        <v>#DIV/0!</v>
      </c>
    </row>
    <row r="28" spans="2:6" x14ac:dyDescent="0.25">
      <c r="B28" s="710"/>
      <c r="C28" s="714"/>
      <c r="D28" s="123" t="s">
        <v>103</v>
      </c>
      <c r="E28" s="148">
        <f>SUM(payesh!E91:ED91)</f>
        <v>364</v>
      </c>
    </row>
    <row r="29" spans="2:6" x14ac:dyDescent="0.25">
      <c r="B29" s="710"/>
      <c r="C29" s="714"/>
      <c r="D29" s="123" t="s">
        <v>104</v>
      </c>
      <c r="E29" s="149">
        <f ca="1">E25/E28</f>
        <v>5346.1538461538457</v>
      </c>
    </row>
    <row r="30" spans="2:6" ht="19.5" thickBot="1" x14ac:dyDescent="0.3">
      <c r="B30" s="710"/>
      <c r="C30" s="715"/>
      <c r="D30" s="124" t="s">
        <v>105</v>
      </c>
      <c r="E30" s="150" t="e">
        <f>AVERAGE(payesh!E136:ED136)</f>
        <v>#DIV/0!</v>
      </c>
    </row>
    <row r="31" spans="2:6" ht="18" customHeight="1" x14ac:dyDescent="0.25">
      <c r="B31" s="710"/>
      <c r="C31" s="716" t="s">
        <v>189</v>
      </c>
      <c r="D31" s="122" t="s">
        <v>190</v>
      </c>
      <c r="E31" s="147">
        <f>COUNT(payesh!E99:ED99)</f>
        <v>2</v>
      </c>
    </row>
    <row r="32" spans="2:6" x14ac:dyDescent="0.25">
      <c r="B32" s="710"/>
      <c r="C32" s="714"/>
      <c r="D32" s="123" t="s">
        <v>188</v>
      </c>
      <c r="E32" s="148">
        <f>SUM(payesh!E99:ED99)/1000</f>
        <v>679900</v>
      </c>
    </row>
    <row r="33" spans="2:14" x14ac:dyDescent="0.25">
      <c r="B33" s="710"/>
      <c r="C33" s="714"/>
      <c r="D33" s="123" t="s">
        <v>191</v>
      </c>
      <c r="E33" s="148">
        <f>AVERAGE(payesh!E102:ED102)</f>
        <v>18</v>
      </c>
    </row>
    <row r="34" spans="2:14" ht="28.5" x14ac:dyDescent="0.25">
      <c r="B34" s="710"/>
      <c r="C34" s="714" t="s">
        <v>189</v>
      </c>
      <c r="D34" s="123" t="s">
        <v>102</v>
      </c>
      <c r="E34" s="148">
        <f>AVERAGE(payesh!E103:ED103)</f>
        <v>19.913043478260871</v>
      </c>
    </row>
    <row r="35" spans="2:14" x14ac:dyDescent="0.25">
      <c r="B35" s="710"/>
      <c r="C35" s="714"/>
      <c r="D35" s="123" t="s">
        <v>192</v>
      </c>
      <c r="E35" s="148">
        <f>SUM(payesh!E104:ED104)</f>
        <v>29</v>
      </c>
      <c r="N35" s="151"/>
    </row>
    <row r="36" spans="2:14" x14ac:dyDescent="0.25">
      <c r="B36" s="710"/>
      <c r="C36" s="714"/>
      <c r="D36" s="123" t="s">
        <v>193</v>
      </c>
      <c r="E36" s="149">
        <f>E32/E35</f>
        <v>23444.827586206895</v>
      </c>
    </row>
    <row r="37" spans="2:14" ht="19.5" thickBot="1" x14ac:dyDescent="0.3">
      <c r="B37" s="710"/>
      <c r="C37" s="715"/>
      <c r="D37" s="125" t="s">
        <v>105</v>
      </c>
      <c r="E37" s="150" t="e">
        <f>AVERAGE(payesh!E140:ED140)</f>
        <v>#DIV/0!</v>
      </c>
    </row>
    <row r="38" spans="2:14" ht="28.5" x14ac:dyDescent="0.25">
      <c r="B38" s="710"/>
      <c r="C38" s="716" t="s">
        <v>194</v>
      </c>
      <c r="D38" s="126" t="s">
        <v>195</v>
      </c>
      <c r="E38" s="152">
        <f>COUNT(payesh!E112:ED112,payesh!E126:ED126)</f>
        <v>0</v>
      </c>
    </row>
    <row r="39" spans="2:14" x14ac:dyDescent="0.25">
      <c r="B39" s="710"/>
      <c r="C39" s="714"/>
      <c r="D39" s="123" t="s">
        <v>188</v>
      </c>
      <c r="E39" s="148">
        <f>SUM(payesh!E112:ED112,payesh!E126:ED126)/1000</f>
        <v>0</v>
      </c>
    </row>
    <row r="40" spans="2:14" ht="28.5" x14ac:dyDescent="0.25">
      <c r="B40" s="710"/>
      <c r="C40" s="714"/>
      <c r="D40" s="123" t="s">
        <v>196</v>
      </c>
      <c r="E40" s="148" t="e">
        <f>AVERAGE(payesh!E115:ED115,payesh!E129:ED129)</f>
        <v>#DIV/0!</v>
      </c>
    </row>
    <row r="41" spans="2:14" ht="28.5" x14ac:dyDescent="0.25">
      <c r="B41" s="710"/>
      <c r="C41" s="714" t="s">
        <v>194</v>
      </c>
      <c r="D41" s="123" t="s">
        <v>102</v>
      </c>
      <c r="E41" s="148" t="e">
        <f>AVERAGE(payesh!E116:ED116,payesh!E129:ED129)</f>
        <v>#DIV/0!</v>
      </c>
    </row>
    <row r="42" spans="2:14" x14ac:dyDescent="0.25">
      <c r="B42" s="710"/>
      <c r="C42" s="714"/>
      <c r="D42" s="123" t="s">
        <v>197</v>
      </c>
      <c r="E42" s="148">
        <f>SUM(payesh!E117:ED117,payesh!E130:ED130)</f>
        <v>0</v>
      </c>
    </row>
    <row r="43" spans="2:14" x14ac:dyDescent="0.25">
      <c r="B43" s="710"/>
      <c r="C43" s="714"/>
      <c r="D43" s="123" t="s">
        <v>198</v>
      </c>
      <c r="E43" s="148" t="e">
        <f>E39/E42</f>
        <v>#DIV/0!</v>
      </c>
    </row>
    <row r="44" spans="2:14" ht="19.5" thickBot="1" x14ac:dyDescent="0.3">
      <c r="B44" s="710"/>
      <c r="C44" s="715"/>
      <c r="D44" s="125" t="s">
        <v>105</v>
      </c>
      <c r="E44" s="150" t="e">
        <f>AVERAGE(payesh!E144:ED144)</f>
        <v>#DIV/0!</v>
      </c>
    </row>
    <row r="45" spans="2:14" x14ac:dyDescent="0.25">
      <c r="B45" s="710"/>
      <c r="C45" s="717" t="s">
        <v>199</v>
      </c>
      <c r="D45" s="127" t="s">
        <v>200</v>
      </c>
      <c r="E45" s="152">
        <f ca="1">E39+E32+E25</f>
        <v>2625900</v>
      </c>
    </row>
    <row r="46" spans="2:14" ht="19.5" thickBot="1" x14ac:dyDescent="0.3">
      <c r="B46" s="711"/>
      <c r="C46" s="718"/>
      <c r="D46" s="128" t="s">
        <v>105</v>
      </c>
      <c r="E46" s="150" t="e">
        <f>AVERAGE(E44:E44,E37,E30)</f>
        <v>#DIV/0!</v>
      </c>
    </row>
    <row r="47" spans="2:14" ht="18.75" customHeight="1" x14ac:dyDescent="0.25">
      <c r="B47" s="676" t="s">
        <v>201</v>
      </c>
      <c r="C47" s="677"/>
      <c r="D47" s="129" t="s">
        <v>202</v>
      </c>
      <c r="E47" s="153">
        <f>COUNTIF(payesh!E8:ED8,"غیرفعال")</f>
        <v>8</v>
      </c>
    </row>
    <row r="48" spans="2:14" x14ac:dyDescent="0.25">
      <c r="B48" s="678"/>
      <c r="C48" s="679"/>
      <c r="D48" s="130" t="s">
        <v>203</v>
      </c>
      <c r="E48" s="154">
        <f>SUMIF(payesh!E8:ED8,"غیرفعال",payesh!E22:ED22)</f>
        <v>122</v>
      </c>
    </row>
    <row r="49" spans="2:5" x14ac:dyDescent="0.25">
      <c r="B49" s="678"/>
      <c r="C49" s="679"/>
      <c r="D49" s="130" t="s">
        <v>204</v>
      </c>
      <c r="E49" s="154">
        <f>SUMIF(payesh!E8:ED8,"غیرفعال",payesh!E62:ED62)/1000</f>
        <v>254200</v>
      </c>
    </row>
    <row r="50" spans="2:5" x14ac:dyDescent="0.25">
      <c r="B50" s="678"/>
      <c r="C50" s="679"/>
      <c r="D50" s="130" t="s">
        <v>205</v>
      </c>
      <c r="E50" s="154">
        <f>SUMIF(payesh!E8:ED8,"غیرفعال",payesh!E68:ED68)</f>
        <v>207</v>
      </c>
    </row>
    <row r="51" spans="2:5" x14ac:dyDescent="0.25">
      <c r="B51" s="678"/>
      <c r="C51" s="679"/>
      <c r="D51" s="130" t="s">
        <v>206</v>
      </c>
      <c r="E51" s="154">
        <f>SUMIF(payesh!E8:ED8,"غیرفعال",payesh!E67:ED67)/1000</f>
        <v>549690</v>
      </c>
    </row>
    <row r="52" spans="2:5" x14ac:dyDescent="0.25">
      <c r="B52" s="678"/>
      <c r="C52" s="679"/>
      <c r="D52" s="130" t="s">
        <v>207</v>
      </c>
      <c r="E52" s="154">
        <f ca="1">SUMIF(payesh!E8:ED8,"غیرفعال",payesh!E82:ED82)/1000</f>
        <v>1364000</v>
      </c>
    </row>
    <row r="53" spans="2:5" ht="19.5" thickBot="1" x14ac:dyDescent="0.3">
      <c r="B53" s="680"/>
      <c r="C53" s="681"/>
      <c r="D53" s="131" t="s">
        <v>105</v>
      </c>
      <c r="E53" s="155" t="e">
        <f>AVERAGEIF(payesh!E8:ED8,"غیرفعال",payesh!E136:ED136)</f>
        <v>#DIV/0!</v>
      </c>
    </row>
    <row r="54" spans="2:5" x14ac:dyDescent="0.25">
      <c r="B54" s="682" t="s">
        <v>208</v>
      </c>
      <c r="C54" s="683"/>
      <c r="D54" s="132" t="s">
        <v>209</v>
      </c>
      <c r="E54" s="156"/>
    </row>
    <row r="55" spans="2:5" x14ac:dyDescent="0.25">
      <c r="B55" s="684"/>
      <c r="C55" s="685"/>
      <c r="D55" s="133" t="s">
        <v>210</v>
      </c>
      <c r="E55" s="157"/>
    </row>
    <row r="56" spans="2:5" x14ac:dyDescent="0.25">
      <c r="B56" s="684"/>
      <c r="C56" s="685"/>
      <c r="D56" s="133" t="s">
        <v>211</v>
      </c>
      <c r="E56" s="157"/>
    </row>
    <row r="57" spans="2:5" x14ac:dyDescent="0.25">
      <c r="B57" s="684"/>
      <c r="C57" s="685"/>
      <c r="D57" s="134" t="s">
        <v>212</v>
      </c>
      <c r="E57" s="157"/>
    </row>
    <row r="58" spans="2:5" x14ac:dyDescent="0.25">
      <c r="B58" s="684"/>
      <c r="C58" s="685"/>
      <c r="D58" s="134" t="s">
        <v>213</v>
      </c>
      <c r="E58" s="157"/>
    </row>
    <row r="59" spans="2:5" x14ac:dyDescent="0.25">
      <c r="B59" s="684"/>
      <c r="C59" s="685"/>
      <c r="D59" s="134" t="s">
        <v>214</v>
      </c>
      <c r="E59" s="157"/>
    </row>
    <row r="60" spans="2:5" x14ac:dyDescent="0.25">
      <c r="B60" s="684"/>
      <c r="C60" s="685"/>
      <c r="D60" s="133" t="s">
        <v>215</v>
      </c>
      <c r="E60" s="157"/>
    </row>
    <row r="61" spans="2:5" x14ac:dyDescent="0.25">
      <c r="B61" s="684"/>
      <c r="C61" s="685"/>
      <c r="D61" s="133" t="s">
        <v>216</v>
      </c>
      <c r="E61" s="157"/>
    </row>
    <row r="62" spans="2:5" x14ac:dyDescent="0.25">
      <c r="B62" s="684"/>
      <c r="C62" s="685"/>
      <c r="D62" s="133" t="s">
        <v>217</v>
      </c>
      <c r="E62" s="157"/>
    </row>
    <row r="63" spans="2:5" ht="19.5" thickBot="1" x14ac:dyDescent="0.3">
      <c r="B63" s="686"/>
      <c r="C63" s="687"/>
      <c r="D63" s="135" t="s">
        <v>218</v>
      </c>
      <c r="E63" s="158"/>
    </row>
  </sheetData>
  <sheetProtection algorithmName="SHA-512" hashValue="b7AiNpBiVX0JGHWuB5+0adw0VDxHbTKw8f8sru26rY9M4AMEnl1VA2kZvrqR5Ylny6s6MP0kuGmivz/fKLje9Q==" saltValue="9c4Y7bIOd4Z0iz0kpQXg+A=="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89" t="s">
        <v>71</v>
      </c>
      <c r="C3" s="490" t="s">
        <v>33</v>
      </c>
      <c r="D3" s="491" t="s">
        <v>202</v>
      </c>
      <c r="G3" s="173" t="s">
        <v>89</v>
      </c>
      <c r="H3" s="174" t="s">
        <v>202</v>
      </c>
    </row>
    <row r="4" spans="2:20" ht="18.75" thickBot="1" x14ac:dyDescent="0.3">
      <c r="B4" s="180">
        <v>1</v>
      </c>
      <c r="C4" s="181"/>
      <c r="D4" s="171">
        <f>COUNTIF(payesh!$E$5:$ED$5,"نام روستا")</f>
        <v>0</v>
      </c>
      <c r="G4" s="175" t="s">
        <v>236</v>
      </c>
      <c r="H4" s="176">
        <f>COUNTIF($D$4:$D$93,"1")</f>
        <v>0</v>
      </c>
      <c r="K4" s="501" t="s">
        <v>71</v>
      </c>
      <c r="L4" s="502" t="s">
        <v>10</v>
      </c>
      <c r="M4" s="503" t="s">
        <v>425</v>
      </c>
      <c r="N4" s="504" t="s">
        <v>426</v>
      </c>
      <c r="Q4" s="501" t="s">
        <v>71</v>
      </c>
      <c r="R4" s="502" t="s">
        <v>219</v>
      </c>
      <c r="S4" s="502" t="s">
        <v>425</v>
      </c>
      <c r="T4" s="504" t="s">
        <v>202</v>
      </c>
    </row>
    <row r="5" spans="2:20" ht="18" x14ac:dyDescent="0.25">
      <c r="B5" s="172">
        <v>2</v>
      </c>
      <c r="C5" s="179"/>
      <c r="D5" s="169">
        <f>COUNTIF(payesh!$E$5:$ED$5,"نام روستا")</f>
        <v>0</v>
      </c>
      <c r="G5" s="161" t="s">
        <v>237</v>
      </c>
      <c r="H5" s="177">
        <f>COUNTIF($D$4:$D$93,"2")</f>
        <v>0</v>
      </c>
      <c r="K5" s="505">
        <v>1</v>
      </c>
      <c r="L5" s="506"/>
      <c r="M5" s="580"/>
      <c r="N5" s="176">
        <f>COUNTIF(payesh!$E$13:$ED$13,"نام")</f>
        <v>0</v>
      </c>
      <c r="Q5" s="505">
        <v>1</v>
      </c>
      <c r="R5" s="506"/>
      <c r="S5" s="580"/>
      <c r="T5" s="176">
        <f>COUNTIF(payesh!$E$11:$ED$11,"نام")</f>
        <v>0</v>
      </c>
    </row>
    <row r="6" spans="2:20" ht="18" x14ac:dyDescent="0.25">
      <c r="B6" s="172">
        <v>3</v>
      </c>
      <c r="C6" s="179"/>
      <c r="D6" s="169">
        <f>COUNTIF(payesh!$E$5:$ED$5,"نام روستا")</f>
        <v>0</v>
      </c>
      <c r="G6" s="161" t="s">
        <v>238</v>
      </c>
      <c r="H6" s="177">
        <f>COUNTIF($D$4:$D$93,"3")</f>
        <v>0</v>
      </c>
      <c r="K6" s="507">
        <v>2</v>
      </c>
      <c r="L6" s="508"/>
      <c r="M6" s="581"/>
      <c r="N6" s="177">
        <f>COUNTIF(payesh!$E$13:$ED$13,"نام")</f>
        <v>0</v>
      </c>
      <c r="Q6" s="507">
        <v>2</v>
      </c>
      <c r="R6" s="508"/>
      <c r="S6" s="581"/>
      <c r="T6" s="177">
        <f>COUNTIF(payesh!$E$11:$ED$11,"نام")</f>
        <v>0</v>
      </c>
    </row>
    <row r="7" spans="2:20" ht="18" x14ac:dyDescent="0.25">
      <c r="B7" s="172">
        <v>4</v>
      </c>
      <c r="C7" s="179"/>
      <c r="D7" s="169">
        <f>COUNTIF(payesh!$E$5:$ED$5,"نام روستا")</f>
        <v>0</v>
      </c>
      <c r="G7" s="161" t="s">
        <v>239</v>
      </c>
      <c r="H7" s="177">
        <f>COUNTIF($D$4:$D$93,"4")</f>
        <v>0</v>
      </c>
      <c r="K7" s="507">
        <v>3</v>
      </c>
      <c r="L7" s="508"/>
      <c r="M7" s="581"/>
      <c r="N7" s="177">
        <f>COUNTIF(payesh!$E$13:$ED$13,"نام")</f>
        <v>0</v>
      </c>
      <c r="Q7" s="507">
        <v>3</v>
      </c>
      <c r="R7" s="508"/>
      <c r="S7" s="581"/>
      <c r="T7" s="177">
        <f>COUNTIF(payesh!$E$11:$ED$11,"نام")</f>
        <v>0</v>
      </c>
    </row>
    <row r="8" spans="2:20" ht="18" x14ac:dyDescent="0.25">
      <c r="B8" s="172">
        <v>5</v>
      </c>
      <c r="C8" s="179"/>
      <c r="D8" s="169">
        <f>COUNTIF(payesh!$E$5:$ED$5,"نام روستا")</f>
        <v>0</v>
      </c>
      <c r="G8" s="161" t="s">
        <v>240</v>
      </c>
      <c r="H8" s="177">
        <f>COUNTIF($D$4:$D$93,"5")</f>
        <v>0</v>
      </c>
      <c r="K8" s="507">
        <v>4</v>
      </c>
      <c r="L8" s="508"/>
      <c r="M8" s="581"/>
      <c r="N8" s="177">
        <f>COUNTIF(payesh!$E$13:$ED$13,"نام")</f>
        <v>0</v>
      </c>
      <c r="Q8" s="507">
        <v>4</v>
      </c>
      <c r="R8" s="508"/>
      <c r="S8" s="581"/>
      <c r="T8" s="177">
        <f>COUNTIF(payesh!$E$11:$ED$11,"نام")</f>
        <v>0</v>
      </c>
    </row>
    <row r="9" spans="2:20" ht="18.75" thickBot="1" x14ac:dyDescent="0.3">
      <c r="B9" s="172">
        <v>6</v>
      </c>
      <c r="C9" s="179"/>
      <c r="D9" s="169">
        <f>COUNTIF(payesh!$E$5:$ED$5,"نام روستا")</f>
        <v>0</v>
      </c>
      <c r="G9" s="161" t="s">
        <v>241</v>
      </c>
      <c r="H9" s="177">
        <f>COUNTIF($D$4:$D$93,"6")</f>
        <v>0</v>
      </c>
      <c r="K9" s="507">
        <v>5</v>
      </c>
      <c r="L9" s="508"/>
      <c r="M9" s="581"/>
      <c r="N9" s="177">
        <f>COUNTIF(payesh!$E$13:$ED$13,"نام")</f>
        <v>0</v>
      </c>
      <c r="Q9" s="509">
        <v>5</v>
      </c>
      <c r="R9" s="510"/>
      <c r="S9" s="582"/>
      <c r="T9" s="178">
        <f>COUNTIF(payesh!$E$11:$ED$11,"نام")</f>
        <v>0</v>
      </c>
    </row>
    <row r="10" spans="2:20" ht="18.75" thickBot="1" x14ac:dyDescent="0.3">
      <c r="B10" s="172">
        <v>7</v>
      </c>
      <c r="C10" s="179"/>
      <c r="D10" s="169">
        <f>COUNTIF(payesh!$E$5:$ED$5,"نام روستا")</f>
        <v>0</v>
      </c>
      <c r="G10" s="161" t="s">
        <v>242</v>
      </c>
      <c r="H10" s="177">
        <f>COUNTIF($D$4:$D$93,"7")</f>
        <v>0</v>
      </c>
      <c r="K10" s="507">
        <v>6</v>
      </c>
      <c r="L10" s="508"/>
      <c r="M10" s="581"/>
      <c r="N10" s="177">
        <f>COUNTIF(payesh!$E$13:$ED$13,"نام")</f>
        <v>0</v>
      </c>
      <c r="Q10" s="719" t="s">
        <v>106</v>
      </c>
      <c r="R10" s="720"/>
      <c r="S10" s="720"/>
      <c r="T10" s="512">
        <f>SUM(T5:T9)</f>
        <v>0</v>
      </c>
    </row>
    <row r="11" spans="2:20" ht="18" x14ac:dyDescent="0.25">
      <c r="B11" s="172">
        <v>8</v>
      </c>
      <c r="C11" s="179"/>
      <c r="D11" s="169">
        <f>COUNTIF(payesh!$E$5:$ED$5,"نام روستا")</f>
        <v>0</v>
      </c>
      <c r="G11" s="161" t="s">
        <v>243</v>
      </c>
      <c r="H11" s="177">
        <f>COUNTIF($D$4:$D$93,"8")</f>
        <v>0</v>
      </c>
      <c r="K11" s="507">
        <v>7</v>
      </c>
      <c r="L11" s="508"/>
      <c r="M11" s="581"/>
      <c r="N11" s="177">
        <f>COUNTIF(payesh!$E$13:$ED$13,"نام")</f>
        <v>0</v>
      </c>
    </row>
    <row r="12" spans="2:20" ht="18.75" thickBot="1" x14ac:dyDescent="0.3">
      <c r="B12" s="172">
        <v>9</v>
      </c>
      <c r="C12" s="179"/>
      <c r="D12" s="169">
        <f>COUNTIF(payesh!$E$5:$ED$5,"نام روستا")</f>
        <v>0</v>
      </c>
      <c r="G12" s="161" t="s">
        <v>244</v>
      </c>
      <c r="H12" s="177">
        <f>COUNTIF($D$4:$D$93,"9")</f>
        <v>0</v>
      </c>
      <c r="K12" s="507">
        <v>8</v>
      </c>
      <c r="L12" s="508"/>
      <c r="M12" s="581"/>
      <c r="N12" s="177">
        <f>COUNTIF(payesh!$E$13:$ED$13,"نام")</f>
        <v>0</v>
      </c>
    </row>
    <row r="13" spans="2:20" ht="18.75" thickBot="1" x14ac:dyDescent="0.3">
      <c r="B13" s="172">
        <v>10</v>
      </c>
      <c r="C13" s="179"/>
      <c r="D13" s="169">
        <f>COUNTIF(payesh!$E$5:$ED$5,"نام روستا")</f>
        <v>0</v>
      </c>
      <c r="G13" s="161" t="s">
        <v>245</v>
      </c>
      <c r="H13" s="177">
        <f>COUNTIF($D$4:$D$93,"10")</f>
        <v>0</v>
      </c>
      <c r="K13" s="507">
        <v>9</v>
      </c>
      <c r="L13" s="508"/>
      <c r="M13" s="581"/>
      <c r="N13" s="177">
        <f>COUNTIF(payesh!$E$13:$ED$13,"نام")</f>
        <v>0</v>
      </c>
      <c r="Q13" s="501" t="s">
        <v>71</v>
      </c>
      <c r="R13" s="502" t="s">
        <v>436</v>
      </c>
      <c r="S13" s="504" t="s">
        <v>202</v>
      </c>
    </row>
    <row r="14" spans="2:20" ht="18" x14ac:dyDescent="0.25">
      <c r="B14" s="172">
        <v>11</v>
      </c>
      <c r="C14" s="179"/>
      <c r="D14" s="169">
        <f>COUNTIF(payesh!$E$5:$ED$5,"نام روستا")</f>
        <v>0</v>
      </c>
      <c r="G14" s="161" t="s">
        <v>246</v>
      </c>
      <c r="H14" s="177">
        <f>COUNTIF($D$4:$D$93,"11")</f>
        <v>0</v>
      </c>
      <c r="K14" s="507">
        <v>10</v>
      </c>
      <c r="L14" s="508"/>
      <c r="M14" s="581"/>
      <c r="N14" s="177">
        <f>COUNTIF(payesh!$E$13:$ED$13,"نام")</f>
        <v>0</v>
      </c>
      <c r="Q14" s="505">
        <v>1</v>
      </c>
      <c r="R14" s="580"/>
      <c r="S14" s="176">
        <f>COUNTIF(payesh!$E$80:$ED$80,"نام")</f>
        <v>0</v>
      </c>
    </row>
    <row r="15" spans="2:20" ht="18" x14ac:dyDescent="0.25">
      <c r="B15" s="172">
        <v>12</v>
      </c>
      <c r="C15" s="179"/>
      <c r="D15" s="169">
        <f>COUNTIF(payesh!$E$5:$ED$5,"نام روستا")</f>
        <v>0</v>
      </c>
      <c r="G15" s="161" t="s">
        <v>247</v>
      </c>
      <c r="H15" s="177">
        <f>COUNTIF($D$4:$D$93,"12")</f>
        <v>0</v>
      </c>
      <c r="K15" s="507">
        <v>11</v>
      </c>
      <c r="L15" s="508"/>
      <c r="M15" s="581"/>
      <c r="N15" s="177">
        <f>COUNTIF(payesh!$E$13:$ED$13,"نام")</f>
        <v>0</v>
      </c>
      <c r="Q15" s="507">
        <v>2</v>
      </c>
      <c r="R15" s="581"/>
      <c r="S15" s="177">
        <f>COUNTIF(payesh!$E$80:$ED$80,"نام")</f>
        <v>0</v>
      </c>
    </row>
    <row r="16" spans="2:20" ht="18" x14ac:dyDescent="0.25">
      <c r="B16" s="172">
        <v>13</v>
      </c>
      <c r="C16" s="179"/>
      <c r="D16" s="169">
        <f>COUNTIF(payesh!$E$5:$ED$5,"نام روستا")</f>
        <v>0</v>
      </c>
      <c r="G16" s="161" t="s">
        <v>248</v>
      </c>
      <c r="H16" s="177">
        <f>COUNTIF($D$4:$D$93,"13")</f>
        <v>0</v>
      </c>
      <c r="K16" s="507">
        <v>12</v>
      </c>
      <c r="L16" s="508"/>
      <c r="M16" s="581"/>
      <c r="N16" s="177">
        <f>COUNTIF(payesh!$E$13:$ED$13,"نام")</f>
        <v>0</v>
      </c>
      <c r="Q16" s="507">
        <v>3</v>
      </c>
      <c r="R16" s="581"/>
      <c r="S16" s="177">
        <f>COUNTIF(payesh!$E$80:$ED$80,"نام")</f>
        <v>0</v>
      </c>
    </row>
    <row r="17" spans="2:19" ht="18" x14ac:dyDescent="0.25">
      <c r="B17" s="172">
        <v>14</v>
      </c>
      <c r="C17" s="179"/>
      <c r="D17" s="169">
        <f>COUNTIF(payesh!$E$5:$ED$5,"نام روستا")</f>
        <v>0</v>
      </c>
      <c r="G17" s="161" t="s">
        <v>249</v>
      </c>
      <c r="H17" s="177">
        <f>COUNTIF($D$4:$D$93,"14")</f>
        <v>0</v>
      </c>
      <c r="K17" s="507">
        <v>13</v>
      </c>
      <c r="L17" s="508"/>
      <c r="M17" s="581"/>
      <c r="N17" s="177">
        <f>COUNTIF(payesh!$E$13:$ED$13,"نام")</f>
        <v>0</v>
      </c>
      <c r="Q17" s="507">
        <v>4</v>
      </c>
      <c r="R17" s="581"/>
      <c r="S17" s="177">
        <f>COUNTIF(payesh!$E$80:$ED$80,"نام")</f>
        <v>0</v>
      </c>
    </row>
    <row r="18" spans="2:19" ht="18.75" thickBot="1" x14ac:dyDescent="0.3">
      <c r="B18" s="172">
        <v>15</v>
      </c>
      <c r="C18" s="179"/>
      <c r="D18" s="169">
        <f>COUNTIF(payesh!$E$5:$ED$5,"نام روستا")</f>
        <v>0</v>
      </c>
      <c r="G18" s="161" t="s">
        <v>250</v>
      </c>
      <c r="H18" s="177">
        <f>COUNTIF($D$4:$D$93,"15")</f>
        <v>0</v>
      </c>
      <c r="K18" s="507">
        <v>14</v>
      </c>
      <c r="L18" s="508"/>
      <c r="M18" s="581"/>
      <c r="N18" s="177">
        <f>COUNTIF(payesh!$E$13:$ED$13,"نام")</f>
        <v>0</v>
      </c>
      <c r="Q18" s="509">
        <v>5</v>
      </c>
      <c r="R18" s="582"/>
      <c r="S18" s="178">
        <f>COUNTIF(payesh!$E$80:$ED$80,"نام")</f>
        <v>0</v>
      </c>
    </row>
    <row r="19" spans="2:19" ht="18.75" thickBot="1" x14ac:dyDescent="0.3">
      <c r="B19" s="172">
        <v>16</v>
      </c>
      <c r="C19" s="179"/>
      <c r="D19" s="169">
        <f>COUNTIF(payesh!$E$5:$ED$5,"نام روستا")</f>
        <v>0</v>
      </c>
      <c r="G19" s="161" t="s">
        <v>251</v>
      </c>
      <c r="H19" s="177">
        <f>COUNTIF($D$4:$D$93,"16")</f>
        <v>0</v>
      </c>
      <c r="K19" s="509">
        <v>15</v>
      </c>
      <c r="L19" s="510"/>
      <c r="M19" s="582"/>
      <c r="N19" s="178">
        <f>COUNTIF(payesh!$E$13:$ED$13,"نام")</f>
        <v>0</v>
      </c>
      <c r="Q19" s="724" t="s">
        <v>106</v>
      </c>
      <c r="R19" s="725"/>
      <c r="S19" s="512">
        <f>SUM(S14:S18)</f>
        <v>0</v>
      </c>
    </row>
    <row r="20" spans="2:19" ht="19.5" thickBot="1" x14ac:dyDescent="0.3">
      <c r="B20" s="172">
        <v>17</v>
      </c>
      <c r="C20" s="179"/>
      <c r="D20" s="169">
        <f>COUNTIF(payesh!$E$5:$ED$5,"نام روستا")</f>
        <v>0</v>
      </c>
      <c r="G20" s="161" t="s">
        <v>252</v>
      </c>
      <c r="H20" s="177">
        <f>COUNTIF($D$4:$D$93,"17")</f>
        <v>0</v>
      </c>
      <c r="K20" s="721" t="s">
        <v>106</v>
      </c>
      <c r="L20" s="722"/>
      <c r="M20" s="723"/>
      <c r="N20" s="511">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2" t="s">
        <v>106</v>
      </c>
      <c r="C94" s="493">
        <f>SUM(D94:D94)</f>
        <v>0</v>
      </c>
      <c r="D94" s="494">
        <f>SUM(D4:D93)</f>
        <v>0</v>
      </c>
    </row>
  </sheetData>
  <sheetProtection algorithmName="SHA-512" hashValue="W9zcrRk2t51DM2dFCIfjfKA65j0gPvsThY6hDwluxfQQ4/fCvY6tchwCrmaS6gy9r1tKzddioveDpGfqrVDRjA==" saltValue="v25iym32OJnLBoq5Sj9sGg=="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5" t="s">
        <v>71</v>
      </c>
      <c r="E4" s="436" t="s">
        <v>222</v>
      </c>
      <c r="F4" s="436" t="s">
        <v>223</v>
      </c>
      <c r="G4" s="436" t="s">
        <v>224</v>
      </c>
      <c r="H4" s="436" t="s">
        <v>225</v>
      </c>
      <c r="I4" s="436" t="s">
        <v>9</v>
      </c>
      <c r="J4" s="436" t="s">
        <v>226</v>
      </c>
      <c r="K4" s="436" t="s">
        <v>0</v>
      </c>
      <c r="L4" s="437" t="str">
        <f>payesh!D19</f>
        <v>نام گروه‌یار</v>
      </c>
      <c r="M4" s="437" t="str">
        <f>payesh!D20</f>
        <v>نام خزانه‌دار</v>
      </c>
      <c r="N4" s="437" t="str">
        <f>payesh!D21</f>
        <v>نام منشی</v>
      </c>
      <c r="O4" s="436" t="s">
        <v>227</v>
      </c>
      <c r="P4" s="436" t="s">
        <v>204</v>
      </c>
      <c r="Q4" s="438" t="s">
        <v>228</v>
      </c>
    </row>
    <row r="5" spans="1:17" ht="18.75" thickBot="1" x14ac:dyDescent="0.45">
      <c r="A5" s="165" t="s">
        <v>230</v>
      </c>
      <c r="B5" s="168">
        <f>COUNTIF(J5:J134,"تشکیل شده")</f>
        <v>0</v>
      </c>
      <c r="D5" s="434">
        <f>SHG!B4</f>
        <v>1</v>
      </c>
      <c r="E5" s="425" t="str">
        <f>SHG!C4</f>
        <v>ایلام</v>
      </c>
      <c r="F5" s="416" t="str">
        <f>SHG!D4</f>
        <v>چرداول</v>
      </c>
      <c r="G5" s="416" t="str">
        <f>SHG!E4</f>
        <v>زنجیره</v>
      </c>
      <c r="H5" s="417" t="str">
        <f>payesh!E15</f>
        <v>1392/08/07</v>
      </c>
      <c r="I5" s="416" t="str">
        <f>SHG!F4</f>
        <v>قلارنگ</v>
      </c>
      <c r="J5" s="418"/>
      <c r="K5" s="416">
        <f>payesh!E22</f>
        <v>15</v>
      </c>
      <c r="L5" s="416" t="str">
        <f>SHG!P4</f>
        <v>سمیرارشیدی</v>
      </c>
      <c r="M5" s="416" t="str">
        <f>SHG!Q4</f>
        <v>فاطمه اسفندیاری</v>
      </c>
      <c r="N5" s="416" t="str">
        <f>SHG!R4</f>
        <v>خدیجه آحمدی</v>
      </c>
      <c r="O5" s="417">
        <f>SHG!N4</f>
        <v>678010144</v>
      </c>
      <c r="P5" s="416">
        <f>payesh!E62</f>
        <v>33900000</v>
      </c>
      <c r="Q5" s="419">
        <f ca="1">payesh!E82</f>
        <v>240000000</v>
      </c>
    </row>
    <row r="6" spans="1:17" ht="18.75" thickBot="1" x14ac:dyDescent="0.45">
      <c r="A6" s="164" t="s">
        <v>231</v>
      </c>
      <c r="B6" s="167">
        <f>COUNTIF(J5:J134,"اعتبارسنجی شده")</f>
        <v>0</v>
      </c>
      <c r="D6" s="426">
        <f>SHG!B5</f>
        <v>2</v>
      </c>
      <c r="E6" s="428" t="str">
        <f>SHG!C5</f>
        <v>ایلام</v>
      </c>
      <c r="F6" s="429" t="str">
        <f>SHG!D5</f>
        <v>چرداول</v>
      </c>
      <c r="G6" s="429" t="str">
        <f>SHG!E5</f>
        <v>زنجیره</v>
      </c>
      <c r="H6" s="430" t="str">
        <f>payesh!F15</f>
        <v>1392/08/07</v>
      </c>
      <c r="I6" s="429" t="str">
        <f>SHG!F5</f>
        <v>زاگرس</v>
      </c>
      <c r="J6" s="431"/>
      <c r="K6" s="429">
        <f>payesh!F22</f>
        <v>15</v>
      </c>
      <c r="L6" s="429" t="str">
        <f>SHG!P5</f>
        <v>فاطمه احمد آقایی</v>
      </c>
      <c r="M6" s="429" t="str">
        <f>SHG!Q5</f>
        <v>مریم نعمتی</v>
      </c>
      <c r="N6" s="429" t="str">
        <f>SHG!R5</f>
        <v>سمیه صادقی</v>
      </c>
      <c r="O6" s="430">
        <f>SHG!N5</f>
        <v>678355373</v>
      </c>
      <c r="P6" s="429">
        <f>payesh!F62</f>
        <v>31600000</v>
      </c>
      <c r="Q6" s="432">
        <f ca="1">payesh!F82</f>
        <v>190000000</v>
      </c>
    </row>
    <row r="7" spans="1:17" ht="18.75" thickBot="1" x14ac:dyDescent="0.45">
      <c r="A7" s="165" t="s">
        <v>232</v>
      </c>
      <c r="B7" s="168">
        <f>COUNTIF(J5:J134,"مراحل بانکی")</f>
        <v>0</v>
      </c>
      <c r="D7" s="433">
        <f>SHG!B6</f>
        <v>3</v>
      </c>
      <c r="E7" s="427" t="str">
        <f>SHG!C6</f>
        <v>ایلام</v>
      </c>
      <c r="F7" s="421" t="str">
        <f>SHG!D6</f>
        <v>چرداول</v>
      </c>
      <c r="G7" s="421" t="str">
        <f>SHG!E6</f>
        <v>زنجیره</v>
      </c>
      <c r="H7" s="422" t="str">
        <f>payesh!G15</f>
        <v>1392/08/07</v>
      </c>
      <c r="I7" s="421" t="str">
        <f>SHG!F6</f>
        <v>آلامتو</v>
      </c>
      <c r="J7" s="423"/>
      <c r="K7" s="421">
        <f>payesh!G22</f>
        <v>16</v>
      </c>
      <c r="L7" s="421" t="str">
        <f>SHG!P6</f>
        <v>منظر اسفندیاری</v>
      </c>
      <c r="M7" s="421" t="str">
        <f>SHG!Q6</f>
        <v>معصومه اسفندیاری</v>
      </c>
      <c r="N7" s="421" t="str">
        <f>SHG!R6</f>
        <v>خدیجه احمدی</v>
      </c>
      <c r="O7" s="422">
        <f>SHG!N6</f>
        <v>677866843</v>
      </c>
      <c r="P7" s="421">
        <f>payesh!G62</f>
        <v>36700000</v>
      </c>
      <c r="Q7" s="424">
        <f ca="1">payesh!G82</f>
        <v>200000000</v>
      </c>
    </row>
    <row r="8" spans="1:17" ht="18.75" thickBot="1" x14ac:dyDescent="0.45">
      <c r="A8" s="164" t="s">
        <v>233</v>
      </c>
      <c r="B8" s="167">
        <f>COUNTIF(J5:J134,"دریافت وام بانکی")</f>
        <v>0</v>
      </c>
      <c r="D8" s="426">
        <f>SHG!B7</f>
        <v>4</v>
      </c>
      <c r="E8" s="428" t="str">
        <f>SHG!C7</f>
        <v>ایلام</v>
      </c>
      <c r="F8" s="429" t="str">
        <f>SHG!D7</f>
        <v>چرداول</v>
      </c>
      <c r="G8" s="429" t="str">
        <f>SHG!E7</f>
        <v>زنجیره</v>
      </c>
      <c r="H8" s="430" t="str">
        <f>payesh!H15</f>
        <v>1392/08/07</v>
      </c>
      <c r="I8" s="429" t="str">
        <f>SHG!F7</f>
        <v>مانشت</v>
      </c>
      <c r="J8" s="431"/>
      <c r="K8" s="429">
        <f>payesh!H22</f>
        <v>16</v>
      </c>
      <c r="L8" s="429" t="str">
        <f>SHG!P7</f>
        <v>صادق اسفندیاری</v>
      </c>
      <c r="M8" s="429" t="str">
        <f>SHG!Q7</f>
        <v>صید رضا اسفندیاری</v>
      </c>
      <c r="N8" s="429" t="str">
        <f>SHG!R7</f>
        <v>علی اسفندیاری</v>
      </c>
      <c r="O8" s="430">
        <f>SHG!N7</f>
        <v>678015029</v>
      </c>
      <c r="P8" s="429">
        <f>payesh!H62</f>
        <v>4800000</v>
      </c>
      <c r="Q8" s="432">
        <f ca="1">payesh!H82</f>
        <v>200000000</v>
      </c>
    </row>
    <row r="9" spans="1:17" ht="18.75" thickBot="1" x14ac:dyDescent="0.45">
      <c r="A9" s="166" t="s">
        <v>106</v>
      </c>
      <c r="B9" s="163">
        <f>SUM(B4:B8)</f>
        <v>0</v>
      </c>
      <c r="D9" s="433">
        <f>SHG!B8</f>
        <v>5</v>
      </c>
      <c r="E9" s="427" t="str">
        <f>SHG!C8</f>
        <v>ایلام</v>
      </c>
      <c r="F9" s="421" t="str">
        <f>SHG!D8</f>
        <v>چرداول</v>
      </c>
      <c r="G9" s="421" t="str">
        <f>SHG!E8</f>
        <v>کل کل</v>
      </c>
      <c r="H9" s="422" t="str">
        <f>payesh!I15</f>
        <v>1392/08/08</v>
      </c>
      <c r="I9" s="421" t="str">
        <f>SHG!F8</f>
        <v>سنبل</v>
      </c>
      <c r="J9" s="423"/>
      <c r="K9" s="421">
        <f>payesh!I22</f>
        <v>15</v>
      </c>
      <c r="L9" s="421" t="str">
        <f>SHG!P8</f>
        <v>آرزو خانعلی زاد</v>
      </c>
      <c r="M9" s="421" t="str">
        <f>SHG!Q8</f>
        <v>سمیه پرند آور</v>
      </c>
      <c r="N9" s="421" t="str">
        <f>SHG!R8</f>
        <v>خدیجه خانعلی زاد</v>
      </c>
      <c r="O9" s="422">
        <f>SHG!N8</f>
        <v>7.2000010004880302E+18</v>
      </c>
      <c r="P9" s="421">
        <f>payesh!I62</f>
        <v>36000000</v>
      </c>
      <c r="Q9" s="424">
        <f ca="1">payesh!I82</f>
        <v>0</v>
      </c>
    </row>
    <row r="10" spans="1:17" ht="18.75" thickBot="1" x14ac:dyDescent="0.45">
      <c r="D10" s="426">
        <f>SHG!B9</f>
        <v>6</v>
      </c>
      <c r="E10" s="428" t="str">
        <f>SHG!C9</f>
        <v>ایلام</v>
      </c>
      <c r="F10" s="429" t="str">
        <f>SHG!D9</f>
        <v>چرداول</v>
      </c>
      <c r="G10" s="429" t="str">
        <f>SHG!E9</f>
        <v>کل کل</v>
      </c>
      <c r="H10" s="430" t="str">
        <f>payesh!J15</f>
        <v>1392/08/08</v>
      </c>
      <c r="I10" s="429" t="str">
        <f>SHG!F9</f>
        <v>لاله</v>
      </c>
      <c r="J10" s="431"/>
      <c r="K10" s="429">
        <f>payesh!J22</f>
        <v>15</v>
      </c>
      <c r="L10" s="429" t="str">
        <f>SHG!P9</f>
        <v>فاطمه خانمحمدیان</v>
      </c>
      <c r="M10" s="429" t="str">
        <f>SHG!Q9</f>
        <v>لیلا سارایی نژاد</v>
      </c>
      <c r="N10" s="429" t="str">
        <f>SHG!R9</f>
        <v>شهین عبد اله زاده</v>
      </c>
      <c r="O10" s="430">
        <f>SHG!N9</f>
        <v>7.2000010004880302E+18</v>
      </c>
      <c r="P10" s="429">
        <f>payesh!J62</f>
        <v>33400000</v>
      </c>
      <c r="Q10" s="432">
        <f ca="1">payesh!J82</f>
        <v>195000000</v>
      </c>
    </row>
    <row r="11" spans="1:17" ht="18.75" thickBot="1" x14ac:dyDescent="0.45">
      <c r="D11" s="433">
        <f>SHG!B10</f>
        <v>7</v>
      </c>
      <c r="E11" s="427" t="str">
        <f>SHG!C10</f>
        <v>ایلام</v>
      </c>
      <c r="F11" s="421" t="str">
        <f>SHG!D10</f>
        <v>چرداول</v>
      </c>
      <c r="G11" s="421" t="str">
        <f>SHG!E10</f>
        <v>کل کل</v>
      </c>
      <c r="H11" s="422" t="str">
        <f>payesh!K15</f>
        <v>1392/08/08</v>
      </c>
      <c r="I11" s="421" t="str">
        <f>SHG!F10</f>
        <v xml:space="preserve">بنفشه </v>
      </c>
      <c r="J11" s="423"/>
      <c r="K11" s="421">
        <f>payesh!K22</f>
        <v>15</v>
      </c>
      <c r="L11" s="421" t="str">
        <f>SHG!P10</f>
        <v>فرصت سلیمی</v>
      </c>
      <c r="M11" s="421" t="str">
        <f>SHG!Q10</f>
        <v>فریده ابراهیمیان</v>
      </c>
      <c r="N11" s="421" t="str">
        <f>SHG!R10</f>
        <v>فریده عزتی</v>
      </c>
      <c r="O11" s="422">
        <f>SHG!N10</f>
        <v>677852966</v>
      </c>
      <c r="P11" s="421">
        <f>payesh!K62</f>
        <v>60840000</v>
      </c>
      <c r="Q11" s="424">
        <f ca="1">payesh!K82</f>
        <v>469900000</v>
      </c>
    </row>
    <row r="12" spans="1:17" ht="18.75" thickBot="1" x14ac:dyDescent="0.45">
      <c r="D12" s="426">
        <f>SHG!B11</f>
        <v>8</v>
      </c>
      <c r="E12" s="428" t="str">
        <f>SHG!C11</f>
        <v>ایلام</v>
      </c>
      <c r="F12" s="429" t="str">
        <f>SHG!D11</f>
        <v>چرداول</v>
      </c>
      <c r="G12" s="429" t="str">
        <f>SHG!E11</f>
        <v>کل کل</v>
      </c>
      <c r="H12" s="430" t="str">
        <f>payesh!L15</f>
        <v>1392/08/08</v>
      </c>
      <c r="I12" s="429" t="str">
        <f>SHG!F11</f>
        <v>بهار</v>
      </c>
      <c r="J12" s="431"/>
      <c r="K12" s="429">
        <f>payesh!L22</f>
        <v>15</v>
      </c>
      <c r="L12" s="429" t="str">
        <f>SHG!P11</f>
        <v>بتول باباییان</v>
      </c>
      <c r="M12" s="429" t="str">
        <f>SHG!Q11</f>
        <v>مهنوش بابایی</v>
      </c>
      <c r="N12" s="429" t="str">
        <f>SHG!R11</f>
        <v>کبری قدیمی</v>
      </c>
      <c r="O12" s="430">
        <f>SHG!N11</f>
        <v>677859188</v>
      </c>
      <c r="P12" s="429">
        <f>payesh!L62</f>
        <v>33700000</v>
      </c>
      <c r="Q12" s="432">
        <f ca="1">payesh!L82</f>
        <v>160000000</v>
      </c>
    </row>
    <row r="13" spans="1:17" ht="18.75" thickBot="1" x14ac:dyDescent="0.45">
      <c r="D13" s="433">
        <f>SHG!B12</f>
        <v>9</v>
      </c>
      <c r="E13" s="427" t="str">
        <f>SHG!C12</f>
        <v>ایلام</v>
      </c>
      <c r="F13" s="421" t="str">
        <f>SHG!D12</f>
        <v>چرداول</v>
      </c>
      <c r="G13" s="421" t="str">
        <f>SHG!E12</f>
        <v>زنجیره</v>
      </c>
      <c r="H13" s="422">
        <f>payesh!M15</f>
        <v>33877</v>
      </c>
      <c r="I13" s="421" t="str">
        <f>SHG!F12</f>
        <v>لاله واژگون</v>
      </c>
      <c r="J13" s="423"/>
      <c r="K13" s="421">
        <f>payesh!M22</f>
        <v>15</v>
      </c>
      <c r="L13" s="421" t="str">
        <f>SHG!P12</f>
        <v>مریم اسفندیاری</v>
      </c>
      <c r="M13" s="421" t="str">
        <f>SHG!Q12</f>
        <v xml:space="preserve">یسرااسفندیاری </v>
      </c>
      <c r="N13" s="421" t="str">
        <f>SHG!R12</f>
        <v>مریم ملکی</v>
      </c>
      <c r="O13" s="422">
        <f>SHG!N12</f>
        <v>685688360</v>
      </c>
      <c r="P13" s="421">
        <f>payesh!M62</f>
        <v>44100000</v>
      </c>
      <c r="Q13" s="424">
        <f ca="1">payesh!M82</f>
        <v>179000000</v>
      </c>
    </row>
    <row r="14" spans="1:17" ht="18.75" thickBot="1" x14ac:dyDescent="0.45">
      <c r="D14" s="426">
        <f>SHG!B13</f>
        <v>10</v>
      </c>
      <c r="E14" s="428" t="str">
        <f>SHG!C13</f>
        <v>ایلام</v>
      </c>
      <c r="F14" s="429" t="str">
        <f>SHG!D13</f>
        <v>چرداول</v>
      </c>
      <c r="G14" s="429" t="str">
        <f>SHG!E13</f>
        <v xml:space="preserve">کل کل </v>
      </c>
      <c r="H14" s="430">
        <f>payesh!N15</f>
        <v>33914</v>
      </c>
      <c r="I14" s="429" t="str">
        <f>SHG!F13</f>
        <v>گل مریم</v>
      </c>
      <c r="J14" s="431"/>
      <c r="K14" s="429">
        <f>payesh!N22</f>
        <v>15</v>
      </c>
      <c r="L14" s="429" t="str">
        <f>SHG!P13</f>
        <v>فوضیه مقصودی</v>
      </c>
      <c r="M14" s="429" t="str">
        <f>SHG!Q13</f>
        <v>مریم خانعلی زاد</v>
      </c>
      <c r="N14" s="429" t="str">
        <f>SHG!R13</f>
        <v>مریم هواسی نیائی</v>
      </c>
      <c r="O14" s="430">
        <f>SHG!N13</f>
        <v>692757518</v>
      </c>
      <c r="P14" s="429">
        <f>payesh!N62</f>
        <v>65300000</v>
      </c>
      <c r="Q14" s="432">
        <f ca="1">payesh!N82</f>
        <v>370000000</v>
      </c>
    </row>
    <row r="15" spans="1:17" ht="18.75" thickBot="1" x14ac:dyDescent="0.45">
      <c r="D15" s="433">
        <f>SHG!B14</f>
        <v>11</v>
      </c>
      <c r="E15" s="427" t="str">
        <f>SHG!C14</f>
        <v>ایلام</v>
      </c>
      <c r="F15" s="421" t="str">
        <f>SHG!D14</f>
        <v>چرداول</v>
      </c>
      <c r="G15" s="421" t="str">
        <f>SHG!E14</f>
        <v>محمدقلی</v>
      </c>
      <c r="H15" s="422">
        <f>payesh!O15</f>
        <v>34040</v>
      </c>
      <c r="I15" s="421" t="str">
        <f>SHG!F14</f>
        <v>یاس</v>
      </c>
      <c r="J15" s="423"/>
      <c r="K15" s="421">
        <f>payesh!O22</f>
        <v>19</v>
      </c>
      <c r="L15" s="421" t="str">
        <f>SHG!P14</f>
        <v>زینت مجیدی</v>
      </c>
      <c r="M15" s="421" t="str">
        <f>SHG!Q14</f>
        <v xml:space="preserve"> مریم خبازی </v>
      </c>
      <c r="N15" s="421" t="str">
        <f>SHG!R14</f>
        <v>مریم عزیز خانی</v>
      </c>
      <c r="O15" s="422">
        <f>SHG!N14</f>
        <v>710321007</v>
      </c>
      <c r="P15" s="421">
        <f>payesh!O62</f>
        <v>61844083</v>
      </c>
      <c r="Q15" s="424">
        <f ca="1">payesh!O82</f>
        <v>215000000</v>
      </c>
    </row>
    <row r="16" spans="1:17" ht="18.75" thickBot="1" x14ac:dyDescent="0.45">
      <c r="D16" s="426">
        <f>SHG!B15</f>
        <v>12</v>
      </c>
      <c r="E16" s="428" t="str">
        <f>SHG!C15</f>
        <v>ایلام</v>
      </c>
      <c r="F16" s="429" t="str">
        <f>SHG!D15</f>
        <v>چرداول</v>
      </c>
      <c r="G16" s="429" t="str">
        <f>SHG!E15</f>
        <v>محمدقلی</v>
      </c>
      <c r="H16" s="430">
        <f>payesh!P15</f>
        <v>34040</v>
      </c>
      <c r="I16" s="429" t="str">
        <f>SHG!F15</f>
        <v>صدف</v>
      </c>
      <c r="J16" s="431"/>
      <c r="K16" s="429">
        <f>payesh!P22</f>
        <v>16</v>
      </c>
      <c r="L16" s="429" t="str">
        <f>SHG!P15</f>
        <v>طیبه شاهینی</v>
      </c>
      <c r="M16" s="429" t="str">
        <f>SHG!Q15</f>
        <v>صنمبر ولی نژاد</v>
      </c>
      <c r="N16" s="429" t="str">
        <f>SHG!R15</f>
        <v>فریبا شاهینی</v>
      </c>
      <c r="O16" s="430">
        <f>SHG!N15</f>
        <v>710321223</v>
      </c>
      <c r="P16" s="429">
        <f>payesh!P62</f>
        <v>51900000</v>
      </c>
      <c r="Q16" s="432">
        <f ca="1">payesh!P82</f>
        <v>195000000</v>
      </c>
    </row>
    <row r="17" spans="4:17" ht="18.75" thickBot="1" x14ac:dyDescent="0.45">
      <c r="D17" s="433">
        <f>SHG!B16</f>
        <v>13</v>
      </c>
      <c r="E17" s="427" t="str">
        <f>SHG!C16</f>
        <v>ایلام</v>
      </c>
      <c r="F17" s="421" t="str">
        <f>SHG!D16</f>
        <v>چرداول</v>
      </c>
      <c r="G17" s="421" t="str">
        <f>SHG!E16</f>
        <v>صیدنظری</v>
      </c>
      <c r="H17" s="422">
        <f>payesh!Q15</f>
        <v>34117</v>
      </c>
      <c r="I17" s="421" t="str">
        <f>SHG!F16</f>
        <v>ملیکا</v>
      </c>
      <c r="J17" s="423"/>
      <c r="K17" s="421">
        <f>payesh!Q22</f>
        <v>15</v>
      </c>
      <c r="L17" s="421" t="str">
        <f>SHG!P16</f>
        <v>پروین محمد علی نیایی</v>
      </c>
      <c r="M17" s="421" t="str">
        <f>SHG!Q16</f>
        <v>زینب علی نظری</v>
      </c>
      <c r="N17" s="421" t="str">
        <f>SHG!R16</f>
        <v>سمیه خالدی</v>
      </c>
      <c r="O17" s="422">
        <f>SHG!N16</f>
        <v>721682290</v>
      </c>
      <c r="P17" s="421">
        <f>payesh!Q62</f>
        <v>32300000</v>
      </c>
      <c r="Q17" s="424">
        <f ca="1">payesh!Q82</f>
        <v>0</v>
      </c>
    </row>
    <row r="18" spans="4:17" ht="18.75" thickBot="1" x14ac:dyDescent="0.45">
      <c r="D18" s="426">
        <f>SHG!B17</f>
        <v>14</v>
      </c>
      <c r="E18" s="428" t="str">
        <f>SHG!C17</f>
        <v>ایلام</v>
      </c>
      <c r="F18" s="429" t="str">
        <f>SHG!D17</f>
        <v>چرداول</v>
      </c>
      <c r="G18" s="429" t="str">
        <f>SHG!E17</f>
        <v>گدمه</v>
      </c>
      <c r="H18" s="430">
        <f>payesh!R15</f>
        <v>34114</v>
      </c>
      <c r="I18" s="429" t="str">
        <f>SHG!F17</f>
        <v>نرگس</v>
      </c>
      <c r="J18" s="431"/>
      <c r="K18" s="429">
        <f>payesh!R22</f>
        <v>15</v>
      </c>
      <c r="L18" s="429">
        <f>SHG!P17</f>
        <v>0</v>
      </c>
      <c r="M18" s="429" t="str">
        <f>SHG!Q17</f>
        <v>فریبا صادق نیا</v>
      </c>
      <c r="N18" s="429" t="str">
        <f>SHG!R17</f>
        <v>لیلا صیدی نژاد</v>
      </c>
      <c r="O18" s="430">
        <f>SHG!N17</f>
        <v>716854621</v>
      </c>
      <c r="P18" s="429">
        <f>payesh!R62</f>
        <v>32600000</v>
      </c>
      <c r="Q18" s="432">
        <f ca="1">payesh!R82</f>
        <v>0</v>
      </c>
    </row>
    <row r="19" spans="4:17" ht="18.75" thickBot="1" x14ac:dyDescent="0.45">
      <c r="D19" s="433">
        <f>SHG!B18</f>
        <v>15</v>
      </c>
      <c r="E19" s="427" t="str">
        <f>SHG!C18</f>
        <v>ایلام</v>
      </c>
      <c r="F19" s="421" t="str">
        <f>SHG!D18</f>
        <v>چرداول</v>
      </c>
      <c r="G19" s="421" t="str">
        <f>SHG!E18</f>
        <v>گدمه</v>
      </c>
      <c r="H19" s="422">
        <f>payesh!S15</f>
        <v>34114</v>
      </c>
      <c r="I19" s="421" t="str">
        <f>SHG!F18</f>
        <v>یاس</v>
      </c>
      <c r="J19" s="423"/>
      <c r="K19" s="421">
        <f>payesh!S22</f>
        <v>15</v>
      </c>
      <c r="L19" s="421" t="str">
        <f>SHG!P18</f>
        <v>فاطمه کریمیان</v>
      </c>
      <c r="M19" s="421" t="str">
        <f>SHG!Q18</f>
        <v>لیلا نوریان</v>
      </c>
      <c r="N19" s="421" t="str">
        <f>SHG!R18</f>
        <v>حدیث حبیبی</v>
      </c>
      <c r="O19" s="422">
        <f>SHG!N18</f>
        <v>716855987</v>
      </c>
      <c r="P19" s="421">
        <f>payesh!S62</f>
        <v>32700000</v>
      </c>
      <c r="Q19" s="424">
        <f ca="1">payesh!S82</f>
        <v>0</v>
      </c>
    </row>
    <row r="20" spans="4:17" ht="18.75" thickBot="1" x14ac:dyDescent="0.45">
      <c r="D20" s="426">
        <f>SHG!B19</f>
        <v>16</v>
      </c>
      <c r="E20" s="428" t="str">
        <f>SHG!C19</f>
        <v>ایلام</v>
      </c>
      <c r="F20" s="429" t="str">
        <f>SHG!D19</f>
        <v>چرداول</v>
      </c>
      <c r="G20" s="429" t="str">
        <f>SHG!E19</f>
        <v>صیدنظری سفلی</v>
      </c>
      <c r="H20" s="430" t="str">
        <f>payesh!T15</f>
        <v>1393/10/18</v>
      </c>
      <c r="I20" s="429" t="str">
        <f>SHG!F19</f>
        <v>مهلا</v>
      </c>
      <c r="J20" s="431"/>
      <c r="K20" s="429">
        <f>payesh!T22</f>
        <v>16</v>
      </c>
      <c r="L20" s="429" t="str">
        <f>SHG!P19</f>
        <v>منیر صفری نظری</v>
      </c>
      <c r="M20" s="429" t="str">
        <f>SHG!Q19</f>
        <v>مرضیه یاری نژاد</v>
      </c>
      <c r="N20" s="429" t="str">
        <f>SHG!R19</f>
        <v>فطمه عزیزخانی</v>
      </c>
      <c r="O20" s="430">
        <f>SHG!N19</f>
        <v>733641055</v>
      </c>
      <c r="P20" s="429">
        <f>payesh!T62</f>
        <v>21200000</v>
      </c>
      <c r="Q20" s="432">
        <f ca="1">payesh!T82</f>
        <v>0</v>
      </c>
    </row>
    <row r="21" spans="4:17" ht="18.75" thickBot="1" x14ac:dyDescent="0.45">
      <c r="D21" s="433">
        <f>SHG!B20</f>
        <v>17</v>
      </c>
      <c r="E21" s="427" t="str">
        <f>SHG!C20</f>
        <v>ایلام</v>
      </c>
      <c r="F21" s="421" t="str">
        <f>SHG!D20</f>
        <v>چرداول</v>
      </c>
      <c r="G21" s="421" t="str">
        <f>SHG!E20</f>
        <v>صیدنظری سفلی</v>
      </c>
      <c r="H21" s="422" t="str">
        <f>payesh!U15</f>
        <v>1393/9/24</v>
      </c>
      <c r="I21" s="421" t="str">
        <f>SHG!F20</f>
        <v>گل رز</v>
      </c>
      <c r="J21" s="423"/>
      <c r="K21" s="421">
        <f>payesh!U22</f>
        <v>16</v>
      </c>
      <c r="L21" s="421" t="str">
        <f>SHG!P20</f>
        <v>فرشته علی نظری</v>
      </c>
      <c r="M21" s="421" t="str">
        <f>SHG!Q20</f>
        <v>لیلا عزیزخانی</v>
      </c>
      <c r="N21" s="421" t="str">
        <f>SHG!R20</f>
        <v>فاطمه عبدالهی</v>
      </c>
      <c r="O21" s="422">
        <f>SHG!N20</f>
        <v>730425875</v>
      </c>
      <c r="P21" s="421">
        <f>payesh!U62</f>
        <v>24600000</v>
      </c>
      <c r="Q21" s="424">
        <f ca="1">payesh!U82</f>
        <v>0</v>
      </c>
    </row>
    <row r="22" spans="4:17" ht="18.75" thickBot="1" x14ac:dyDescent="0.45">
      <c r="D22" s="426">
        <f>SHG!B21</f>
        <v>18</v>
      </c>
      <c r="E22" s="428" t="str">
        <f>SHG!C21</f>
        <v>ایلام</v>
      </c>
      <c r="F22" s="429" t="str">
        <f>SHG!D21</f>
        <v>چرداول</v>
      </c>
      <c r="G22" s="429" t="str">
        <f>SHG!E21</f>
        <v>شیراوند</v>
      </c>
      <c r="H22" s="430">
        <f>payesh!V15</f>
        <v>34123</v>
      </c>
      <c r="I22" s="429" t="str">
        <f>SHG!F21</f>
        <v>گلهای بهشت</v>
      </c>
      <c r="J22" s="431"/>
      <c r="K22" s="429">
        <f>payesh!V22</f>
        <v>16</v>
      </c>
      <c r="L22" s="429" t="str">
        <f>SHG!P21</f>
        <v>سمیه صفایی</v>
      </c>
      <c r="M22" s="429" t="str">
        <f>SHG!Q21</f>
        <v>زهرا عبدالهی</v>
      </c>
      <c r="N22" s="429" t="str">
        <f>SHG!R21</f>
        <v>ناهید ناصری</v>
      </c>
      <c r="O22" s="430">
        <f>SHG!N21</f>
        <v>717819754</v>
      </c>
      <c r="P22" s="429">
        <f>payesh!V62</f>
        <v>32750000</v>
      </c>
      <c r="Q22" s="432">
        <f ca="1">payesh!V82</f>
        <v>0</v>
      </c>
    </row>
    <row r="23" spans="4:17" ht="18.75" thickBot="1" x14ac:dyDescent="0.45">
      <c r="D23" s="433">
        <f>SHG!B22</f>
        <v>19</v>
      </c>
      <c r="E23" s="427" t="str">
        <f>SHG!C22</f>
        <v>ایلام</v>
      </c>
      <c r="F23" s="421" t="str">
        <f>SHG!D22</f>
        <v>چرداول</v>
      </c>
      <c r="G23" s="421" t="str">
        <f>SHG!E22</f>
        <v>شیراوند</v>
      </c>
      <c r="H23" s="422">
        <f>payesh!W15</f>
        <v>34123</v>
      </c>
      <c r="I23" s="421" t="str">
        <f>SHG!F22</f>
        <v>مائده</v>
      </c>
      <c r="J23" s="423"/>
      <c r="K23" s="421">
        <f>payesh!W22</f>
        <v>16</v>
      </c>
      <c r="L23" s="421" t="str">
        <f>SHG!P22</f>
        <v>پروانه عبدالهی</v>
      </c>
      <c r="M23" s="421" t="str">
        <f>SHG!Q22</f>
        <v>ناهید عبدالهی</v>
      </c>
      <c r="N23" s="421" t="str">
        <f>SHG!R22</f>
        <v>مریم حبیبی</v>
      </c>
      <c r="O23" s="422">
        <f>SHG!N22</f>
        <v>717695793</v>
      </c>
      <c r="P23" s="421">
        <f>payesh!W62</f>
        <v>41290000</v>
      </c>
      <c r="Q23" s="424">
        <f ca="1">payesh!W82</f>
        <v>0</v>
      </c>
    </row>
    <row r="24" spans="4:17" ht="18.75" thickBot="1" x14ac:dyDescent="0.45">
      <c r="D24" s="426">
        <f>SHG!B23</f>
        <v>20</v>
      </c>
      <c r="E24" s="428" t="str">
        <f>SHG!C23</f>
        <v>ایلام</v>
      </c>
      <c r="F24" s="429" t="str">
        <f>SHG!D23</f>
        <v>چرداول</v>
      </c>
      <c r="G24" s="429" t="str">
        <f>SHG!E23</f>
        <v>محمد قلی</v>
      </c>
      <c r="H24" s="430" t="str">
        <f>payesh!X15</f>
        <v>1393/8/27</v>
      </c>
      <c r="I24" s="429" t="str">
        <f>SHG!F23</f>
        <v>ستایش</v>
      </c>
      <c r="J24" s="431"/>
      <c r="K24" s="429">
        <f>payesh!X22</f>
        <v>15</v>
      </c>
      <c r="L24" s="429" t="str">
        <f>SHG!P23</f>
        <v>میترا رستم زاد</v>
      </c>
      <c r="M24" s="429" t="str">
        <f>SHG!Q23</f>
        <v>محبوبه محدیان</v>
      </c>
      <c r="N24" s="429" t="str">
        <f>SHG!R23</f>
        <v>سمیه حاتم نیاه</v>
      </c>
      <c r="O24" s="430">
        <f>SHG!N23</f>
        <v>727028590</v>
      </c>
      <c r="P24" s="429">
        <f>payesh!X62</f>
        <v>38300000</v>
      </c>
      <c r="Q24" s="432">
        <f ca="1">payesh!X82</f>
        <v>0</v>
      </c>
    </row>
    <row r="25" spans="4:17" ht="18.75" thickBot="1" x14ac:dyDescent="0.45">
      <c r="D25" s="433">
        <f>SHG!B24</f>
        <v>21</v>
      </c>
      <c r="E25" s="427" t="str">
        <f>SHG!C24</f>
        <v>ایلام</v>
      </c>
      <c r="F25" s="421" t="str">
        <f>SHG!D24</f>
        <v>چرداول</v>
      </c>
      <c r="G25" s="421" t="str">
        <f>SHG!E24</f>
        <v>گدمه</v>
      </c>
      <c r="H25" s="422" t="str">
        <f>payesh!Y15</f>
        <v>1393/8/26</v>
      </c>
      <c r="I25" s="421" t="str">
        <f>SHG!F24</f>
        <v>رز سفید</v>
      </c>
      <c r="J25" s="423"/>
      <c r="K25" s="421">
        <f>payesh!Y22</f>
        <v>14</v>
      </c>
      <c r="L25" s="421" t="str">
        <f>SHG!P24</f>
        <v>زینب کریمیان</v>
      </c>
      <c r="M25" s="421" t="str">
        <f>SHG!Q24</f>
        <v>نرگس ناصری</v>
      </c>
      <c r="N25" s="421" t="str">
        <f>SHG!R24</f>
        <v>مریم ناصری</v>
      </c>
      <c r="O25" s="422">
        <f>SHG!N24</f>
        <v>730999237</v>
      </c>
      <c r="P25" s="421">
        <f>payesh!Y62</f>
        <v>38700000</v>
      </c>
      <c r="Q25" s="424">
        <f ca="1">payesh!Y82</f>
        <v>0</v>
      </c>
    </row>
    <row r="26" spans="4:17" ht="18.75" thickBot="1" x14ac:dyDescent="0.45">
      <c r="D26" s="426">
        <f>SHG!B25</f>
        <v>22</v>
      </c>
      <c r="E26" s="428" t="str">
        <f>SHG!C25</f>
        <v>ایلام</v>
      </c>
      <c r="F26" s="429" t="str">
        <f>SHG!D25</f>
        <v>چرداول</v>
      </c>
      <c r="G26" s="429" t="str">
        <f>SHG!E25</f>
        <v>صید نظری علیا</v>
      </c>
      <c r="H26" s="430" t="str">
        <f>payesh!Z15</f>
        <v>139312/27</v>
      </c>
      <c r="I26" s="429" t="str">
        <f>SHG!F25</f>
        <v>نازنین</v>
      </c>
      <c r="J26" s="431"/>
      <c r="K26" s="429">
        <f>payesh!Z22</f>
        <v>17</v>
      </c>
      <c r="L26" s="429" t="str">
        <f>SHG!P25</f>
        <v>مهین نظرنیا</v>
      </c>
      <c r="M26" s="429" t="str">
        <f>SHG!Q25</f>
        <v>فاطمه قاسمیان</v>
      </c>
      <c r="N26" s="429">
        <f>SHG!R25</f>
        <v>0</v>
      </c>
      <c r="O26" s="430">
        <f>SHG!N25</f>
        <v>743577051</v>
      </c>
      <c r="P26" s="429">
        <f>payesh!Z62</f>
        <v>27750000</v>
      </c>
      <c r="Q26" s="432">
        <f ca="1">payesh!Z82</f>
        <v>0</v>
      </c>
    </row>
    <row r="27" spans="4:17" ht="18.75" thickBot="1" x14ac:dyDescent="0.45">
      <c r="D27" s="433">
        <f>SHG!B26</f>
        <v>23</v>
      </c>
      <c r="E27" s="427" t="str">
        <f>SHG!C26</f>
        <v>ایلام</v>
      </c>
      <c r="F27" s="421" t="str">
        <f>SHG!D26</f>
        <v>چرداول</v>
      </c>
      <c r="G27" s="421" t="str">
        <f>SHG!E26</f>
        <v>صید نظری سفلی</v>
      </c>
      <c r="H27" s="422" t="str">
        <f>payesh!AA15</f>
        <v>1393/12/27</v>
      </c>
      <c r="I27" s="421" t="str">
        <f>SHG!F26</f>
        <v>هانیه</v>
      </c>
      <c r="J27" s="423"/>
      <c r="K27" s="421">
        <f>payesh!AA22</f>
        <v>16</v>
      </c>
      <c r="L27" s="421" t="str">
        <f>SHG!P26</f>
        <v>کوثر علی نظری</v>
      </c>
      <c r="M27" s="421" t="str">
        <f>SHG!Q26</f>
        <v>زهرارجب نیا</v>
      </c>
      <c r="N27" s="421" t="str">
        <f>SHG!R26</f>
        <v>امنه عبدالهی</v>
      </c>
      <c r="O27" s="422">
        <f>SHG!N26</f>
        <v>743590572</v>
      </c>
      <c r="P27" s="421">
        <f>payesh!AA62</f>
        <v>31100000</v>
      </c>
      <c r="Q27" s="424">
        <f ca="1">payesh!AA82</f>
        <v>12000000</v>
      </c>
    </row>
    <row r="28" spans="4:17" ht="18.75" thickBot="1" x14ac:dyDescent="0.45">
      <c r="D28" s="426">
        <f>SHG!B27</f>
        <v>24</v>
      </c>
      <c r="E28" s="428" t="str">
        <f>SHG!C27</f>
        <v>ایلام</v>
      </c>
      <c r="F28" s="429" t="str">
        <f>SHG!D27</f>
        <v>چرداول</v>
      </c>
      <c r="G28" s="429" t="str">
        <f>SHG!E27</f>
        <v>گدمه</v>
      </c>
      <c r="H28" s="430" t="str">
        <f>payesh!AB15</f>
        <v>1394/09/09</v>
      </c>
      <c r="I28" s="429" t="str">
        <f>SHG!F27</f>
        <v>شبنم</v>
      </c>
      <c r="J28" s="431"/>
      <c r="K28" s="429">
        <f>payesh!AB22</f>
        <v>19</v>
      </c>
      <c r="L28" s="429" t="str">
        <f>SHG!P27</f>
        <v>حسنا رجبی</v>
      </c>
      <c r="M28" s="429" t="str">
        <f>SHG!Q27</f>
        <v>اکرم صمدی</v>
      </c>
      <c r="N28" s="429" t="str">
        <f>SHG!R27</f>
        <v>مریم صید</v>
      </c>
      <c r="O28" s="430">
        <f>SHG!N27</f>
        <v>768703158</v>
      </c>
      <c r="P28" s="429">
        <f>payesh!AB62</f>
        <v>20200000</v>
      </c>
      <c r="Q28" s="432">
        <f>payesh!AB82</f>
        <v>0</v>
      </c>
    </row>
    <row r="29" spans="4:17" ht="18.75" thickBot="1" x14ac:dyDescent="0.45">
      <c r="D29" s="433">
        <f>SHG!B28</f>
        <v>25</v>
      </c>
      <c r="E29" s="427" t="str">
        <f>SHG!C28</f>
        <v>ایلام</v>
      </c>
      <c r="F29" s="421" t="str">
        <f>SHG!D28</f>
        <v>چرداول</v>
      </c>
      <c r="G29" s="421" t="str">
        <f>SHG!E28</f>
        <v>زمان</v>
      </c>
      <c r="H29" s="422" t="str">
        <f>payesh!AC15</f>
        <v>1394/08/28</v>
      </c>
      <c r="I29" s="421" t="str">
        <f>SHG!F28</f>
        <v>میخک</v>
      </c>
      <c r="J29" s="423"/>
      <c r="K29" s="421">
        <f>payesh!AC22</f>
        <v>17</v>
      </c>
      <c r="L29" s="421" t="str">
        <f>SHG!P28</f>
        <v>پریسا زمانی</v>
      </c>
      <c r="M29" s="421" t="str">
        <f>SHG!Q28</f>
        <v>فاطمه علی زمانی پور</v>
      </c>
      <c r="N29" s="421" t="str">
        <f>SHG!R28</f>
        <v>محمد علی زمانی پور</v>
      </c>
      <c r="O29" s="422">
        <f>SHG!N28</f>
        <v>772746798</v>
      </c>
      <c r="P29" s="421">
        <f>payesh!AC62</f>
        <v>30300000</v>
      </c>
      <c r="Q29" s="424">
        <f>payesh!AC82</f>
        <v>0</v>
      </c>
    </row>
    <row r="30" spans="4:17" ht="18.75" thickBot="1" x14ac:dyDescent="0.45">
      <c r="D30" s="426">
        <f>SHG!B29</f>
        <v>26</v>
      </c>
      <c r="E30" s="428" t="str">
        <f>SHG!C29</f>
        <v>ایلام</v>
      </c>
      <c r="F30" s="429" t="str">
        <f>SHG!D29</f>
        <v>چرداول</v>
      </c>
      <c r="G30" s="429" t="str">
        <f>SHG!E29</f>
        <v>سلطانقلی سفلی</v>
      </c>
      <c r="H30" s="430" t="str">
        <f>payesh!AD15</f>
        <v>1394/09/08</v>
      </c>
      <c r="I30" s="429" t="str">
        <f>SHG!F29</f>
        <v>باران</v>
      </c>
      <c r="J30" s="431"/>
      <c r="K30" s="429">
        <f>payesh!AD22</f>
        <v>18</v>
      </c>
      <c r="L30" s="429" t="str">
        <f>SHG!P29</f>
        <v>کیفیه محمدیان فر</v>
      </c>
      <c r="M30" s="429" t="str">
        <f>SHG!Q29</f>
        <v>فرزانه سلطانیان</v>
      </c>
      <c r="N30" s="429" t="str">
        <f>SHG!R29</f>
        <v>فرحناز کاروان</v>
      </c>
      <c r="O30" s="430">
        <f>SHG!N29</f>
        <v>768395880</v>
      </c>
      <c r="P30" s="429">
        <f>payesh!AD62</f>
        <v>5600000</v>
      </c>
      <c r="Q30" s="432">
        <f>payesh!AD82</f>
        <v>0</v>
      </c>
    </row>
    <row r="31" spans="4:17" ht="18.75" thickBot="1" x14ac:dyDescent="0.45">
      <c r="D31" s="433">
        <f>SHG!B30</f>
        <v>27</v>
      </c>
      <c r="E31" s="427" t="str">
        <f>SHG!C30</f>
        <v>ایلام</v>
      </c>
      <c r="F31" s="421" t="str">
        <f>SHG!D30</f>
        <v>چرداول</v>
      </c>
      <c r="G31" s="421" t="str">
        <f>SHG!E30</f>
        <v>کل کل</v>
      </c>
      <c r="H31" s="422" t="str">
        <f>payesh!AE15</f>
        <v>1394/09/09</v>
      </c>
      <c r="I31" s="421" t="str">
        <f>SHG!F30</f>
        <v>هلیا</v>
      </c>
      <c r="J31" s="423"/>
      <c r="K31" s="421">
        <f>payesh!AE22</f>
        <v>18</v>
      </c>
      <c r="L31" s="421" t="str">
        <f>SHG!P30</f>
        <v>احترام یدالهی</v>
      </c>
      <c r="M31" s="421" t="str">
        <f>SHG!Q30</f>
        <v>زینب حاتم نیا</v>
      </c>
      <c r="N31" s="421" t="str">
        <f>SHG!R30</f>
        <v>طاهره کریمی</v>
      </c>
      <c r="O31" s="422">
        <f>SHG!N30</f>
        <v>768393587</v>
      </c>
      <c r="P31" s="421">
        <f>payesh!AE62</f>
        <v>5550000</v>
      </c>
      <c r="Q31" s="424">
        <f>payesh!AE82</f>
        <v>0</v>
      </c>
    </row>
    <row r="32" spans="4:17" ht="18.75" thickBot="1" x14ac:dyDescent="0.45">
      <c r="D32" s="426">
        <f>SHG!B31</f>
        <v>28</v>
      </c>
      <c r="E32" s="428" t="str">
        <f>SHG!C31</f>
        <v>ایلام</v>
      </c>
      <c r="F32" s="429" t="str">
        <f>SHG!D31</f>
        <v>چرداول</v>
      </c>
      <c r="G32" s="429" t="str">
        <f>SHG!E31</f>
        <v>گدمه</v>
      </c>
      <c r="H32" s="430">
        <f>payesh!AF15</f>
        <v>0</v>
      </c>
      <c r="I32" s="429" t="str">
        <f>SHG!F31</f>
        <v>مهرگان</v>
      </c>
      <c r="J32" s="431"/>
      <c r="K32" s="429">
        <f>payesh!AF22</f>
        <v>21</v>
      </c>
      <c r="L32" s="429" t="str">
        <f>SHG!P31</f>
        <v>حسناهمتیان</v>
      </c>
      <c r="M32" s="429" t="str">
        <f>SHG!Q31</f>
        <v xml:space="preserve">فهیمه میرزاده </v>
      </c>
      <c r="N32" s="429" t="str">
        <f>SHG!R31</f>
        <v>زینب جهانی</v>
      </c>
      <c r="O32" s="430">
        <f>SHG!N31</f>
        <v>788603058</v>
      </c>
      <c r="P32" s="429">
        <f>payesh!AF62</f>
        <v>18150000</v>
      </c>
      <c r="Q32" s="432">
        <f>payesh!AF82</f>
        <v>0</v>
      </c>
    </row>
    <row r="33" spans="4:17" ht="18.75" thickBot="1" x14ac:dyDescent="0.45">
      <c r="D33" s="433">
        <f>SHG!B32</f>
        <v>29</v>
      </c>
      <c r="E33" s="427" t="str">
        <f>SHG!C32</f>
        <v>ایلام</v>
      </c>
      <c r="F33" s="421" t="str">
        <f>SHG!D32</f>
        <v>چرداول</v>
      </c>
      <c r="G33" s="421" t="str">
        <f>SHG!E32</f>
        <v>زمان</v>
      </c>
      <c r="H33" s="422" t="str">
        <f>payesh!AG15</f>
        <v>1394/09/09</v>
      </c>
      <c r="I33" s="421" t="str">
        <f>SHG!F32</f>
        <v>روژان</v>
      </c>
      <c r="J33" s="423"/>
      <c r="K33" s="421">
        <f>payesh!AG22</f>
        <v>18</v>
      </c>
      <c r="L33" s="421" t="str">
        <f>SHG!P32</f>
        <v>افسانه رستم زاد</v>
      </c>
      <c r="M33" s="421" t="str">
        <f>SHG!Q32</f>
        <v>زهراملکی</v>
      </c>
      <c r="N33" s="421" t="str">
        <f>SHG!R32</f>
        <v>زینب کاظمی</v>
      </c>
      <c r="O33" s="422">
        <f>SHG!N32</f>
        <v>772667395</v>
      </c>
      <c r="P33" s="421">
        <f>payesh!AG62</f>
        <v>7050000</v>
      </c>
      <c r="Q33" s="424">
        <f>payesh!AG82</f>
        <v>0</v>
      </c>
    </row>
    <row r="34" spans="4:17" ht="18.75" thickBot="1" x14ac:dyDescent="0.45">
      <c r="D34" s="426">
        <f>SHG!B33</f>
        <v>30</v>
      </c>
      <c r="E34" s="428" t="str">
        <f>SHG!C33</f>
        <v>ایلام</v>
      </c>
      <c r="F34" s="429" t="str">
        <f>SHG!D33</f>
        <v>چرداول</v>
      </c>
      <c r="G34" s="429" t="str">
        <f>SHG!E33</f>
        <v>سلطانقلی</v>
      </c>
      <c r="H34" s="430" t="str">
        <f>payesh!AH15</f>
        <v>1394/09/09</v>
      </c>
      <c r="I34" s="429" t="str">
        <f>SHG!F33</f>
        <v>بانکول</v>
      </c>
      <c r="J34" s="431"/>
      <c r="K34" s="429">
        <f>payesh!AH22</f>
        <v>15</v>
      </c>
      <c r="L34" s="429" t="str">
        <f>SHG!P33</f>
        <v>نسرین علیزمانی</v>
      </c>
      <c r="M34" s="429" t="str">
        <f>SHG!Q33</f>
        <v>مجیدسلطانزادیان</v>
      </c>
      <c r="N34" s="429" t="str">
        <f>SHG!R33</f>
        <v>زینب پیرزادی</v>
      </c>
      <c r="O34" s="430">
        <f>SHG!N33</f>
        <v>779707525</v>
      </c>
      <c r="P34" s="429">
        <f>payesh!AH62</f>
        <v>4970000</v>
      </c>
      <c r="Q34" s="432">
        <f>payesh!AH82</f>
        <v>0</v>
      </c>
    </row>
    <row r="35" spans="4:17" ht="18.75" thickBot="1" x14ac:dyDescent="0.45">
      <c r="D35" s="433">
        <f>SHG!B34</f>
        <v>31</v>
      </c>
      <c r="E35" s="427" t="str">
        <f>SHG!C34</f>
        <v>ایلام</v>
      </c>
      <c r="F35" s="421" t="str">
        <f>SHG!D34</f>
        <v>چرداول</v>
      </c>
      <c r="G35" s="421" t="str">
        <f>SHG!E34</f>
        <v>سلطانقلی</v>
      </c>
      <c r="H35" s="422" t="str">
        <f>payesh!AI15</f>
        <v>94/10/17</v>
      </c>
      <c r="I35" s="421" t="str">
        <f>SHG!F34</f>
        <v>قاصدک</v>
      </c>
      <c r="J35" s="423"/>
      <c r="K35" s="421">
        <f>payesh!AI22</f>
        <v>16</v>
      </c>
      <c r="L35" s="421" t="str">
        <f>SHG!P34</f>
        <v>شیوامحمدیان فر</v>
      </c>
      <c r="M35" s="421" t="str">
        <f>SHG!Q34</f>
        <v>خانم سلطانیان</v>
      </c>
      <c r="N35" s="421" t="str">
        <f>SHG!R34</f>
        <v>مرضیه سلطانیان</v>
      </c>
      <c r="O35" s="422">
        <f>SHG!N34</f>
        <v>773598420</v>
      </c>
      <c r="P35" s="421">
        <f>payesh!AI62</f>
        <v>11350000</v>
      </c>
      <c r="Q35" s="424">
        <f>payesh!AI82</f>
        <v>0</v>
      </c>
    </row>
    <row r="36" spans="4:17" ht="18.75" thickBot="1" x14ac:dyDescent="0.45">
      <c r="D36" s="426">
        <f>SHG!B35</f>
        <v>32</v>
      </c>
      <c r="E36" s="428" t="str">
        <f>SHG!C35</f>
        <v>ایلام</v>
      </c>
      <c r="F36" s="429" t="str">
        <f>SHG!D35</f>
        <v>چرداول</v>
      </c>
      <c r="G36" s="429" t="str">
        <f>SHG!E35</f>
        <v>شیراوند</v>
      </c>
      <c r="H36" s="430" t="str">
        <f>payesh!AJ15</f>
        <v>1395/01/19</v>
      </c>
      <c r="I36" s="429" t="str">
        <f>SHG!F35</f>
        <v>باران</v>
      </c>
      <c r="J36" s="431"/>
      <c r="K36" s="429">
        <f>payesh!AJ22</f>
        <v>17</v>
      </c>
      <c r="L36" s="429" t="str">
        <f>SHG!P35</f>
        <v>پروانه شیراوند</v>
      </c>
      <c r="M36" s="429" t="str">
        <f>SHG!Q35</f>
        <v>الهام حسینی</v>
      </c>
      <c r="N36" s="429" t="str">
        <f>SHG!R35</f>
        <v xml:space="preserve">معصومه ناصری </v>
      </c>
      <c r="O36" s="430">
        <f>SHG!N35</f>
        <v>784222421</v>
      </c>
      <c r="P36" s="429">
        <f>payesh!AJ62</f>
        <v>3650000</v>
      </c>
      <c r="Q36" s="432">
        <f>payesh!AJ82</f>
        <v>0</v>
      </c>
    </row>
    <row r="37" spans="4:17" ht="18.75" thickBot="1" x14ac:dyDescent="0.45">
      <c r="D37" s="433">
        <f>SHG!B36</f>
        <v>33</v>
      </c>
      <c r="E37" s="427" t="str">
        <f>SHG!C36</f>
        <v>ایلام</v>
      </c>
      <c r="F37" s="421" t="str">
        <f>SHG!D36</f>
        <v>چرداول</v>
      </c>
      <c r="G37" s="421" t="str">
        <f>SHG!E36</f>
        <v>صید نظری سفلی</v>
      </c>
      <c r="H37" s="422" t="str">
        <f>payesh!AK15</f>
        <v>1395/02/06</v>
      </c>
      <c r="I37" s="421" t="str">
        <f>SHG!F36</f>
        <v>گل نرگس</v>
      </c>
      <c r="J37" s="423"/>
      <c r="K37" s="421">
        <f>payesh!AK22</f>
        <v>16</v>
      </c>
      <c r="L37" s="421" t="str">
        <f>SHG!P36</f>
        <v>حمیدجهانی</v>
      </c>
      <c r="M37" s="421" t="str">
        <f>SHG!Q36</f>
        <v>زهرا بستی</v>
      </c>
      <c r="N37" s="421" t="str">
        <f>SHG!R36</f>
        <v>نشادغلامی</v>
      </c>
      <c r="O37" s="422">
        <f>SHG!N36</f>
        <v>788810860</v>
      </c>
      <c r="P37" s="421">
        <f>payesh!AK62</f>
        <v>1710000</v>
      </c>
      <c r="Q37" s="424">
        <f>payesh!AK82</f>
        <v>0</v>
      </c>
    </row>
    <row r="38" spans="4:17" ht="18.75" thickBot="1" x14ac:dyDescent="0.45">
      <c r="D38" s="426">
        <f>SHG!B37</f>
        <v>34</v>
      </c>
      <c r="E38" s="428" t="str">
        <f>SHG!C37</f>
        <v>ایلام</v>
      </c>
      <c r="F38" s="429" t="str">
        <f>SHG!D37</f>
        <v>چرداول</v>
      </c>
      <c r="G38" s="429" t="str">
        <f>SHG!E37</f>
        <v>صید نظری سفلی</v>
      </c>
      <c r="H38" s="430" t="str">
        <f>payesh!AL15</f>
        <v>95/3/5</v>
      </c>
      <c r="I38" s="429" t="str">
        <f>SHG!F37</f>
        <v>نثا</v>
      </c>
      <c r="J38" s="431"/>
      <c r="K38" s="429">
        <f>payesh!AL22</f>
        <v>15</v>
      </c>
      <c r="L38" s="429" t="str">
        <f>SHG!P37</f>
        <v>پریسا حیدری زاد</v>
      </c>
      <c r="M38" s="429" t="str">
        <f>SHG!Q37</f>
        <v>بهمن جهانی</v>
      </c>
      <c r="N38" s="429" t="str">
        <f>SHG!R37</f>
        <v>یونس نظری</v>
      </c>
      <c r="O38" s="430">
        <f>SHG!N37</f>
        <v>788850803</v>
      </c>
      <c r="P38" s="429">
        <f>payesh!AL62</f>
        <v>1600000</v>
      </c>
      <c r="Q38" s="432">
        <f>payesh!AL82</f>
        <v>0</v>
      </c>
    </row>
    <row r="39" spans="4:17" ht="18.75" thickBot="1" x14ac:dyDescent="0.45">
      <c r="D39" s="433">
        <f>SHG!B38</f>
        <v>35</v>
      </c>
      <c r="E39" s="427" t="str">
        <f>SHG!C38</f>
        <v>ایلام</v>
      </c>
      <c r="F39" s="421" t="str">
        <f>SHG!D38</f>
        <v>چرداول</v>
      </c>
      <c r="G39" s="421" t="str">
        <f>SHG!E38</f>
        <v>صید نظری علیا</v>
      </c>
      <c r="H39" s="422" t="str">
        <f>payesh!AM15</f>
        <v>95/3/5</v>
      </c>
      <c r="I39" s="421" t="str">
        <f>SHG!F38</f>
        <v>پرنیان</v>
      </c>
      <c r="J39" s="423"/>
      <c r="K39" s="421">
        <f>payesh!AM22</f>
        <v>18</v>
      </c>
      <c r="L39" s="421" t="str">
        <f>SHG!P38</f>
        <v>سمیه سلطانیان</v>
      </c>
      <c r="M39" s="421" t="str">
        <f>SHG!Q38</f>
        <v>طیبه نظرنیا</v>
      </c>
      <c r="N39" s="421" t="str">
        <f>SHG!R38</f>
        <v>طاهره نظرنیا</v>
      </c>
      <c r="O39" s="422">
        <f>SHG!N38</f>
        <v>788599404</v>
      </c>
      <c r="P39" s="421">
        <f>payesh!AM62</f>
        <v>5210000</v>
      </c>
      <c r="Q39" s="424">
        <f>payesh!AM82</f>
        <v>0</v>
      </c>
    </row>
    <row r="40" spans="4:17" ht="18.75" thickBot="1" x14ac:dyDescent="0.45">
      <c r="D40" s="426">
        <f>SHG!B39</f>
        <v>36</v>
      </c>
      <c r="E40" s="428" t="str">
        <f>SHG!C39</f>
        <v>ایلام</v>
      </c>
      <c r="F40" s="429" t="str">
        <f>SHG!D39</f>
        <v>چرداول</v>
      </c>
      <c r="G40" s="429" t="str">
        <f>SHG!E39</f>
        <v>محمدقلی</v>
      </c>
      <c r="H40" s="430" t="str">
        <f>payesh!AN15</f>
        <v>1395/3/5</v>
      </c>
      <c r="I40" s="429" t="str">
        <f>SHG!F39</f>
        <v>گل محمدی</v>
      </c>
      <c r="J40" s="431"/>
      <c r="K40" s="429">
        <f>payesh!AN22</f>
        <v>19</v>
      </c>
      <c r="L40" s="429" t="str">
        <f>SHG!P39</f>
        <v>فریدحاتم نیا</v>
      </c>
      <c r="M40" s="429" t="str">
        <f>SHG!Q39</f>
        <v>میثم ربیعی</v>
      </c>
      <c r="N40" s="429" t="str">
        <f>SHG!R39</f>
        <v>معصومه هاشم بیگی</v>
      </c>
      <c r="O40" s="430">
        <f>SHG!N39</f>
        <v>789144648</v>
      </c>
      <c r="P40" s="429" t="e">
        <f>payesh!AN62</f>
        <v>#REF!</v>
      </c>
      <c r="Q40" s="432">
        <f>payesh!AN82</f>
        <v>0</v>
      </c>
    </row>
    <row r="41" spans="4:17" ht="18.75" thickBot="1" x14ac:dyDescent="0.45">
      <c r="D41" s="433">
        <f>SHG!B40</f>
        <v>37</v>
      </c>
      <c r="E41" s="427" t="str">
        <f>SHG!C40</f>
        <v>ایلام</v>
      </c>
      <c r="F41" s="421" t="str">
        <f>SHG!D40</f>
        <v>چرداول</v>
      </c>
      <c r="G41" s="421" t="str">
        <f>SHG!E40</f>
        <v>گدمه</v>
      </c>
      <c r="H41" s="422" t="str">
        <f>payesh!AO15</f>
        <v>1395/6/8</v>
      </c>
      <c r="I41" s="421" t="str">
        <f>SHG!F40</f>
        <v>مبیتا</v>
      </c>
      <c r="J41" s="423"/>
      <c r="K41" s="421">
        <f>payesh!AO22</f>
        <v>15</v>
      </c>
      <c r="L41" s="421" t="str">
        <f>SHG!P40</f>
        <v>زهرارجبی</v>
      </c>
      <c r="M41" s="421" t="str">
        <f>SHG!Q40</f>
        <v>یسری نوریان فر</v>
      </c>
      <c r="N41" s="421" t="str">
        <f>SHG!R40</f>
        <v>سمیه جعفری</v>
      </c>
      <c r="O41" s="422">
        <f>SHG!N40</f>
        <v>7973945149</v>
      </c>
      <c r="P41" s="421" t="e">
        <f>payesh!AO62</f>
        <v>#REF!</v>
      </c>
      <c r="Q41" s="424">
        <f>payesh!AO82</f>
        <v>0</v>
      </c>
    </row>
    <row r="42" spans="4:17" ht="18.75" thickBot="1" x14ac:dyDescent="0.45">
      <c r="D42" s="426">
        <f>SHG!B41</f>
        <v>38</v>
      </c>
      <c r="E42" s="428" t="str">
        <f>SHG!C41</f>
        <v>ایلام</v>
      </c>
      <c r="F42" s="429" t="str">
        <f>SHG!D41</f>
        <v>چرداول</v>
      </c>
      <c r="G42" s="429" t="str">
        <f>SHG!E41</f>
        <v>گدمه</v>
      </c>
      <c r="H42" s="430" t="str">
        <f>payesh!AP15</f>
        <v>95/7/19</v>
      </c>
      <c r="I42" s="429" t="str">
        <f>SHG!F41</f>
        <v>میعاد</v>
      </c>
      <c r="J42" s="431"/>
      <c r="K42" s="429">
        <f>payesh!AP22</f>
        <v>15</v>
      </c>
      <c r="L42" s="429" t="str">
        <f>SHG!P41</f>
        <v>مهدی صابریان</v>
      </c>
      <c r="M42" s="429" t="str">
        <f>SHG!Q41</f>
        <v>طاهره صابریان</v>
      </c>
      <c r="N42" s="429" t="str">
        <f>SHG!R41</f>
        <v>کوثرصید</v>
      </c>
      <c r="O42" s="430">
        <f>SHG!N41</f>
        <v>803567477</v>
      </c>
      <c r="P42" s="429">
        <f>payesh!AP62</f>
        <v>3000000</v>
      </c>
      <c r="Q42" s="432">
        <f>payesh!AP82</f>
        <v>0</v>
      </c>
    </row>
    <row r="43" spans="4:17" ht="18.75" thickBot="1" x14ac:dyDescent="0.45">
      <c r="D43" s="433">
        <f>SHG!B42</f>
        <v>39</v>
      </c>
      <c r="E43" s="427" t="str">
        <f>SHG!C42</f>
        <v>ایلام</v>
      </c>
      <c r="F43" s="421" t="str">
        <f>SHG!D42</f>
        <v>چرداول</v>
      </c>
      <c r="G43" s="421">
        <f>SHG!E42</f>
        <v>0</v>
      </c>
      <c r="H43" s="422">
        <f>payesh!AQ15</f>
        <v>0</v>
      </c>
      <c r="I43" s="421">
        <f>SHG!F42</f>
        <v>0</v>
      </c>
      <c r="J43" s="423"/>
      <c r="K43" s="421">
        <f>payesh!AQ22</f>
        <v>0</v>
      </c>
      <c r="L43" s="421">
        <f>SHG!P42</f>
        <v>0</v>
      </c>
      <c r="M43" s="421">
        <f>SHG!Q42</f>
        <v>0</v>
      </c>
      <c r="N43" s="421">
        <f>SHG!R42</f>
        <v>0</v>
      </c>
      <c r="O43" s="422">
        <f>SHG!N42</f>
        <v>0</v>
      </c>
      <c r="P43" s="421">
        <f>payesh!AQ62</f>
        <v>0</v>
      </c>
      <c r="Q43" s="424">
        <f>payesh!AQ82</f>
        <v>0</v>
      </c>
    </row>
    <row r="44" spans="4:17" ht="18.75" thickBot="1" x14ac:dyDescent="0.45">
      <c r="D44" s="426">
        <f>SHG!B43</f>
        <v>40</v>
      </c>
      <c r="E44" s="428" t="str">
        <f>SHG!C43</f>
        <v>ایلام</v>
      </c>
      <c r="F44" s="429" t="str">
        <f>SHG!D43</f>
        <v>چرداول</v>
      </c>
      <c r="G44" s="429">
        <f>SHG!E43</f>
        <v>0</v>
      </c>
      <c r="H44" s="430">
        <f>payesh!AR15</f>
        <v>0</v>
      </c>
      <c r="I44" s="429">
        <f>SHG!F43</f>
        <v>0</v>
      </c>
      <c r="J44" s="431"/>
      <c r="K44" s="429">
        <f>payesh!AR22</f>
        <v>0</v>
      </c>
      <c r="L44" s="429">
        <f>SHG!P43</f>
        <v>0</v>
      </c>
      <c r="M44" s="429">
        <f>SHG!Q43</f>
        <v>0</v>
      </c>
      <c r="N44" s="429">
        <f>SHG!R43</f>
        <v>0</v>
      </c>
      <c r="O44" s="430">
        <f>SHG!N43</f>
        <v>0</v>
      </c>
      <c r="P44" s="429">
        <f>payesh!AR62</f>
        <v>0</v>
      </c>
      <c r="Q44" s="432">
        <f>payesh!AR82</f>
        <v>0</v>
      </c>
    </row>
    <row r="45" spans="4:17" ht="18.75" thickBot="1" x14ac:dyDescent="0.45">
      <c r="D45" s="433">
        <f>SHG!B44</f>
        <v>41</v>
      </c>
      <c r="E45" s="427" t="str">
        <f>SHG!C44</f>
        <v>ایلام</v>
      </c>
      <c r="F45" s="421" t="str">
        <f>SHG!D44</f>
        <v>چرداول</v>
      </c>
      <c r="G45" s="421">
        <f>SHG!E44</f>
        <v>0</v>
      </c>
      <c r="H45" s="422">
        <f>payesh!AS15</f>
        <v>0</v>
      </c>
      <c r="I45" s="421">
        <f>SHG!F44</f>
        <v>0</v>
      </c>
      <c r="J45" s="423"/>
      <c r="K45" s="421">
        <f>payesh!AS22</f>
        <v>0</v>
      </c>
      <c r="L45" s="421">
        <f>SHG!P44</f>
        <v>0</v>
      </c>
      <c r="M45" s="421">
        <f>SHG!Q44</f>
        <v>0</v>
      </c>
      <c r="N45" s="421">
        <f>SHG!R44</f>
        <v>0</v>
      </c>
      <c r="O45" s="422">
        <f>SHG!N44</f>
        <v>0</v>
      </c>
      <c r="P45" s="421">
        <f>payesh!AS62</f>
        <v>0</v>
      </c>
      <c r="Q45" s="424">
        <f>payesh!AS82</f>
        <v>0</v>
      </c>
    </row>
    <row r="46" spans="4:17" ht="18.75" thickBot="1" x14ac:dyDescent="0.45">
      <c r="D46" s="426">
        <f>SHG!B45</f>
        <v>42</v>
      </c>
      <c r="E46" s="428" t="str">
        <f>SHG!C45</f>
        <v>ایلام</v>
      </c>
      <c r="F46" s="429" t="str">
        <f>SHG!D45</f>
        <v>چرداول</v>
      </c>
      <c r="G46" s="429">
        <f>SHG!E45</f>
        <v>0</v>
      </c>
      <c r="H46" s="430">
        <f>payesh!AT15</f>
        <v>0</v>
      </c>
      <c r="I46" s="429">
        <f>SHG!F45</f>
        <v>0</v>
      </c>
      <c r="J46" s="431"/>
      <c r="K46" s="429">
        <f>payesh!AT22</f>
        <v>0</v>
      </c>
      <c r="L46" s="429">
        <f>SHG!P45</f>
        <v>0</v>
      </c>
      <c r="M46" s="429">
        <f>SHG!Q45</f>
        <v>0</v>
      </c>
      <c r="N46" s="429">
        <f>SHG!R45</f>
        <v>0</v>
      </c>
      <c r="O46" s="430">
        <f>SHG!N45</f>
        <v>0</v>
      </c>
      <c r="P46" s="429">
        <f>payesh!AT62</f>
        <v>0</v>
      </c>
      <c r="Q46" s="432">
        <f>payesh!AT82</f>
        <v>0</v>
      </c>
    </row>
    <row r="47" spans="4:17" ht="18.75" thickBot="1" x14ac:dyDescent="0.45">
      <c r="D47" s="433">
        <f>SHG!B46</f>
        <v>43</v>
      </c>
      <c r="E47" s="427" t="str">
        <f>SHG!C46</f>
        <v>ایلام</v>
      </c>
      <c r="F47" s="421" t="str">
        <f>SHG!D46</f>
        <v>چرداول</v>
      </c>
      <c r="G47" s="421">
        <f>SHG!E46</f>
        <v>0</v>
      </c>
      <c r="H47" s="422">
        <f>payesh!AU15</f>
        <v>0</v>
      </c>
      <c r="I47" s="421">
        <f>SHG!F46</f>
        <v>0</v>
      </c>
      <c r="J47" s="423"/>
      <c r="K47" s="421">
        <f>payesh!AU22</f>
        <v>0</v>
      </c>
      <c r="L47" s="421">
        <f>SHG!P46</f>
        <v>0</v>
      </c>
      <c r="M47" s="421">
        <f>SHG!Q46</f>
        <v>0</v>
      </c>
      <c r="N47" s="421">
        <f>SHG!R46</f>
        <v>0</v>
      </c>
      <c r="O47" s="422">
        <f>SHG!N46</f>
        <v>0</v>
      </c>
      <c r="P47" s="421">
        <f>payesh!AU62</f>
        <v>0</v>
      </c>
      <c r="Q47" s="424">
        <f>payesh!AU82</f>
        <v>0</v>
      </c>
    </row>
    <row r="48" spans="4:17" ht="18.75" thickBot="1" x14ac:dyDescent="0.45">
      <c r="D48" s="426">
        <f>SHG!B47</f>
        <v>44</v>
      </c>
      <c r="E48" s="428" t="str">
        <f>SHG!C47</f>
        <v>ایلام</v>
      </c>
      <c r="F48" s="429" t="str">
        <f>SHG!D47</f>
        <v>چرداول</v>
      </c>
      <c r="G48" s="429">
        <f>SHG!E47</f>
        <v>0</v>
      </c>
      <c r="H48" s="430">
        <f>payesh!AV15</f>
        <v>0</v>
      </c>
      <c r="I48" s="429">
        <f>SHG!F47</f>
        <v>0</v>
      </c>
      <c r="J48" s="431"/>
      <c r="K48" s="429">
        <f>payesh!AV22</f>
        <v>0</v>
      </c>
      <c r="L48" s="429">
        <f>SHG!P47</f>
        <v>0</v>
      </c>
      <c r="M48" s="429">
        <f>SHG!Q47</f>
        <v>0</v>
      </c>
      <c r="N48" s="429">
        <f>SHG!R47</f>
        <v>0</v>
      </c>
      <c r="O48" s="430">
        <f>SHG!N47</f>
        <v>0</v>
      </c>
      <c r="P48" s="429">
        <f>payesh!AV62</f>
        <v>0</v>
      </c>
      <c r="Q48" s="432">
        <f>payesh!AV82</f>
        <v>0</v>
      </c>
    </row>
    <row r="49" spans="4:17" ht="18.75" thickBot="1" x14ac:dyDescent="0.45">
      <c r="D49" s="433">
        <f>SHG!B48</f>
        <v>45</v>
      </c>
      <c r="E49" s="427" t="str">
        <f>SHG!C48</f>
        <v>ایلام</v>
      </c>
      <c r="F49" s="421" t="str">
        <f>SHG!D48</f>
        <v>چرداول</v>
      </c>
      <c r="G49" s="421">
        <f>SHG!E48</f>
        <v>0</v>
      </c>
      <c r="H49" s="422">
        <f>payesh!AW15</f>
        <v>0</v>
      </c>
      <c r="I49" s="421">
        <f>SHG!F48</f>
        <v>0</v>
      </c>
      <c r="J49" s="423"/>
      <c r="K49" s="421">
        <f>payesh!AW22</f>
        <v>0</v>
      </c>
      <c r="L49" s="421">
        <f>SHG!P48</f>
        <v>0</v>
      </c>
      <c r="M49" s="421">
        <f>SHG!Q48</f>
        <v>0</v>
      </c>
      <c r="N49" s="421">
        <f>SHG!R48</f>
        <v>0</v>
      </c>
      <c r="O49" s="422">
        <f>SHG!N48</f>
        <v>0</v>
      </c>
      <c r="P49" s="421">
        <f>payesh!AW62</f>
        <v>0</v>
      </c>
      <c r="Q49" s="424">
        <f>payesh!AW82</f>
        <v>0</v>
      </c>
    </row>
    <row r="50" spans="4:17" ht="18.75" thickBot="1" x14ac:dyDescent="0.45">
      <c r="D50" s="426">
        <f>SHG!B49</f>
        <v>46</v>
      </c>
      <c r="E50" s="428" t="str">
        <f>SHG!C49</f>
        <v>ایلام</v>
      </c>
      <c r="F50" s="429" t="str">
        <f>SHG!D49</f>
        <v>چرداول</v>
      </c>
      <c r="G50" s="429">
        <f>SHG!E49</f>
        <v>0</v>
      </c>
      <c r="H50" s="430">
        <f>payesh!AX15</f>
        <v>0</v>
      </c>
      <c r="I50" s="429">
        <f>SHG!F49</f>
        <v>0</v>
      </c>
      <c r="J50" s="431"/>
      <c r="K50" s="429">
        <f>payesh!AX22</f>
        <v>0</v>
      </c>
      <c r="L50" s="429">
        <f>SHG!P49</f>
        <v>0</v>
      </c>
      <c r="M50" s="429">
        <f>SHG!Q49</f>
        <v>0</v>
      </c>
      <c r="N50" s="429">
        <f>SHG!R49</f>
        <v>0</v>
      </c>
      <c r="O50" s="430">
        <f>SHG!N49</f>
        <v>0</v>
      </c>
      <c r="P50" s="429">
        <f>payesh!AX62</f>
        <v>0</v>
      </c>
      <c r="Q50" s="432">
        <f>payesh!AX82</f>
        <v>0</v>
      </c>
    </row>
    <row r="51" spans="4:17" ht="18.75" thickBot="1" x14ac:dyDescent="0.45">
      <c r="D51" s="433">
        <f>SHG!B50</f>
        <v>47</v>
      </c>
      <c r="E51" s="427" t="str">
        <f>SHG!C50</f>
        <v>ایلام</v>
      </c>
      <c r="F51" s="421" t="str">
        <f>SHG!D50</f>
        <v>چرداول</v>
      </c>
      <c r="G51" s="421">
        <f>SHG!E50</f>
        <v>0</v>
      </c>
      <c r="H51" s="422">
        <f>payesh!AY15</f>
        <v>0</v>
      </c>
      <c r="I51" s="421">
        <f>SHG!F50</f>
        <v>0</v>
      </c>
      <c r="J51" s="423"/>
      <c r="K51" s="421">
        <f>payesh!AY22</f>
        <v>0</v>
      </c>
      <c r="L51" s="421">
        <f>SHG!P50</f>
        <v>0</v>
      </c>
      <c r="M51" s="421">
        <f>SHG!Q50</f>
        <v>0</v>
      </c>
      <c r="N51" s="421">
        <f>SHG!R50</f>
        <v>0</v>
      </c>
      <c r="O51" s="422">
        <f>SHG!N50</f>
        <v>0</v>
      </c>
      <c r="P51" s="421">
        <f>payesh!AY62</f>
        <v>0</v>
      </c>
      <c r="Q51" s="424">
        <f>payesh!AY82</f>
        <v>0</v>
      </c>
    </row>
    <row r="52" spans="4:17" ht="18.75" thickBot="1" x14ac:dyDescent="0.45">
      <c r="D52" s="426">
        <f>SHG!B51</f>
        <v>48</v>
      </c>
      <c r="E52" s="428" t="str">
        <f>SHG!C51</f>
        <v>ایلام</v>
      </c>
      <c r="F52" s="429" t="str">
        <f>SHG!D51</f>
        <v>چرداول</v>
      </c>
      <c r="G52" s="429">
        <f>SHG!E51</f>
        <v>0</v>
      </c>
      <c r="H52" s="430">
        <f>payesh!AZ15</f>
        <v>0</v>
      </c>
      <c r="I52" s="429">
        <f>SHG!F51</f>
        <v>0</v>
      </c>
      <c r="J52" s="431"/>
      <c r="K52" s="429">
        <f>payesh!AZ22</f>
        <v>0</v>
      </c>
      <c r="L52" s="429">
        <f>SHG!P51</f>
        <v>0</v>
      </c>
      <c r="M52" s="429">
        <f>SHG!Q51</f>
        <v>0</v>
      </c>
      <c r="N52" s="429">
        <f>SHG!R51</f>
        <v>0</v>
      </c>
      <c r="O52" s="430">
        <f>SHG!N51</f>
        <v>0</v>
      </c>
      <c r="P52" s="429">
        <f>payesh!AZ62</f>
        <v>0</v>
      </c>
      <c r="Q52" s="432">
        <f>payesh!AZ82</f>
        <v>0</v>
      </c>
    </row>
    <row r="53" spans="4:17" ht="18.75" thickBot="1" x14ac:dyDescent="0.45">
      <c r="D53" s="433">
        <f>SHG!B52</f>
        <v>49</v>
      </c>
      <c r="E53" s="427" t="str">
        <f>SHG!C52</f>
        <v>ایلام</v>
      </c>
      <c r="F53" s="421" t="str">
        <f>SHG!D52</f>
        <v>چرداول</v>
      </c>
      <c r="G53" s="421">
        <f>SHG!E52</f>
        <v>0</v>
      </c>
      <c r="H53" s="422">
        <f>payesh!BA15</f>
        <v>0</v>
      </c>
      <c r="I53" s="421">
        <f>SHG!F52</f>
        <v>0</v>
      </c>
      <c r="J53" s="423"/>
      <c r="K53" s="421">
        <f>payesh!BA22</f>
        <v>0</v>
      </c>
      <c r="L53" s="421">
        <f>SHG!P52</f>
        <v>0</v>
      </c>
      <c r="M53" s="421">
        <f>SHG!Q52</f>
        <v>0</v>
      </c>
      <c r="N53" s="421">
        <f>SHG!R52</f>
        <v>0</v>
      </c>
      <c r="O53" s="422">
        <f>SHG!N52</f>
        <v>0</v>
      </c>
      <c r="P53" s="421">
        <f>payesh!BA62</f>
        <v>0</v>
      </c>
      <c r="Q53" s="424">
        <f>payesh!BA82</f>
        <v>0</v>
      </c>
    </row>
    <row r="54" spans="4:17" ht="18.75" thickBot="1" x14ac:dyDescent="0.45">
      <c r="D54" s="426">
        <f>SHG!B53</f>
        <v>50</v>
      </c>
      <c r="E54" s="428" t="str">
        <f>SHG!C53</f>
        <v>ایلام</v>
      </c>
      <c r="F54" s="429" t="str">
        <f>SHG!D53</f>
        <v>چرداول</v>
      </c>
      <c r="G54" s="429">
        <f>SHG!E53</f>
        <v>0</v>
      </c>
      <c r="H54" s="430">
        <f>payesh!BB15</f>
        <v>0</v>
      </c>
      <c r="I54" s="429">
        <f>SHG!F53</f>
        <v>0</v>
      </c>
      <c r="J54" s="431"/>
      <c r="K54" s="429">
        <f>payesh!BB22</f>
        <v>0</v>
      </c>
      <c r="L54" s="429">
        <f>SHG!P53</f>
        <v>0</v>
      </c>
      <c r="M54" s="429">
        <f>SHG!Q53</f>
        <v>0</v>
      </c>
      <c r="N54" s="429">
        <f>SHG!R53</f>
        <v>0</v>
      </c>
      <c r="O54" s="430">
        <f>SHG!N53</f>
        <v>0</v>
      </c>
      <c r="P54" s="429">
        <f>payesh!BB62</f>
        <v>0</v>
      </c>
      <c r="Q54" s="432">
        <f>payesh!BB82</f>
        <v>0</v>
      </c>
    </row>
    <row r="55" spans="4:17" ht="18.75" thickBot="1" x14ac:dyDescent="0.45">
      <c r="D55" s="433">
        <f>SHG!B54</f>
        <v>51</v>
      </c>
      <c r="E55" s="427" t="str">
        <f>SHG!C54</f>
        <v>ایلام</v>
      </c>
      <c r="F55" s="421" t="str">
        <f>SHG!D54</f>
        <v>چرداول</v>
      </c>
      <c r="G55" s="421">
        <f>SHG!E54</f>
        <v>0</v>
      </c>
      <c r="H55" s="422">
        <f>payesh!BC15</f>
        <v>0</v>
      </c>
      <c r="I55" s="421">
        <f>SHG!F54</f>
        <v>0</v>
      </c>
      <c r="J55" s="423"/>
      <c r="K55" s="421">
        <f>payesh!BC22</f>
        <v>0</v>
      </c>
      <c r="L55" s="421">
        <f>SHG!P54</f>
        <v>0</v>
      </c>
      <c r="M55" s="421">
        <f>SHG!Q54</f>
        <v>0</v>
      </c>
      <c r="N55" s="421">
        <f>SHG!R54</f>
        <v>0</v>
      </c>
      <c r="O55" s="422">
        <f>SHG!N54</f>
        <v>0</v>
      </c>
      <c r="P55" s="421">
        <f>payesh!BC62</f>
        <v>0</v>
      </c>
      <c r="Q55" s="424">
        <f>payesh!BC82</f>
        <v>0</v>
      </c>
    </row>
    <row r="56" spans="4:17" ht="18.75" thickBot="1" x14ac:dyDescent="0.45">
      <c r="D56" s="426">
        <f>SHG!B55</f>
        <v>52</v>
      </c>
      <c r="E56" s="428" t="str">
        <f>SHG!C55</f>
        <v>ایلام</v>
      </c>
      <c r="F56" s="429" t="str">
        <f>SHG!D55</f>
        <v>چرداول</v>
      </c>
      <c r="G56" s="429">
        <f>SHG!E55</f>
        <v>0</v>
      </c>
      <c r="H56" s="430">
        <f>payesh!BD15</f>
        <v>0</v>
      </c>
      <c r="I56" s="429">
        <f>SHG!F55</f>
        <v>0</v>
      </c>
      <c r="J56" s="431"/>
      <c r="K56" s="429">
        <f>payesh!BD22</f>
        <v>0</v>
      </c>
      <c r="L56" s="429">
        <f>SHG!P55</f>
        <v>0</v>
      </c>
      <c r="M56" s="429">
        <f>SHG!Q55</f>
        <v>0</v>
      </c>
      <c r="N56" s="429">
        <f>SHG!R55</f>
        <v>0</v>
      </c>
      <c r="O56" s="430">
        <f>SHG!N55</f>
        <v>0</v>
      </c>
      <c r="P56" s="429">
        <f>payesh!BD62</f>
        <v>0</v>
      </c>
      <c r="Q56" s="432">
        <f>payesh!BD82</f>
        <v>0</v>
      </c>
    </row>
    <row r="57" spans="4:17" ht="18.75" thickBot="1" x14ac:dyDescent="0.45">
      <c r="D57" s="433">
        <f>SHG!B56</f>
        <v>53</v>
      </c>
      <c r="E57" s="427">
        <f>SHG!C56</f>
        <v>0</v>
      </c>
      <c r="F57" s="421">
        <f>SHG!D56</f>
        <v>0</v>
      </c>
      <c r="G57" s="421">
        <f>SHG!E56</f>
        <v>0</v>
      </c>
      <c r="H57" s="422">
        <f>payesh!BE15</f>
        <v>0</v>
      </c>
      <c r="I57" s="421">
        <f>SHG!F56</f>
        <v>0</v>
      </c>
      <c r="J57" s="423"/>
      <c r="K57" s="421">
        <f>payesh!BE22</f>
        <v>0</v>
      </c>
      <c r="L57" s="421">
        <f>SHG!P56</f>
        <v>0</v>
      </c>
      <c r="M57" s="421">
        <f>SHG!Q56</f>
        <v>0</v>
      </c>
      <c r="N57" s="421">
        <f>SHG!R56</f>
        <v>0</v>
      </c>
      <c r="O57" s="422">
        <f>SHG!N56</f>
        <v>0</v>
      </c>
      <c r="P57" s="421">
        <f>payesh!BE62</f>
        <v>0</v>
      </c>
      <c r="Q57" s="424">
        <f>payesh!BE82</f>
        <v>0</v>
      </c>
    </row>
    <row r="58" spans="4:17" ht="18.75" thickBot="1" x14ac:dyDescent="0.45">
      <c r="D58" s="426">
        <f>SHG!B57</f>
        <v>54</v>
      </c>
      <c r="E58" s="428">
        <f>SHG!C57</f>
        <v>0</v>
      </c>
      <c r="F58" s="429">
        <f>SHG!D57</f>
        <v>0</v>
      </c>
      <c r="G58" s="429">
        <f>SHG!E57</f>
        <v>0</v>
      </c>
      <c r="H58" s="430">
        <f>payesh!BF15</f>
        <v>0</v>
      </c>
      <c r="I58" s="429">
        <f>SHG!F57</f>
        <v>0</v>
      </c>
      <c r="J58" s="431"/>
      <c r="K58" s="429">
        <f>payesh!BF22</f>
        <v>0</v>
      </c>
      <c r="L58" s="429">
        <f>SHG!P57</f>
        <v>0</v>
      </c>
      <c r="M58" s="429">
        <f>SHG!Q57</f>
        <v>0</v>
      </c>
      <c r="N58" s="429">
        <f>SHG!R57</f>
        <v>0</v>
      </c>
      <c r="O58" s="430">
        <f>SHG!N57</f>
        <v>0</v>
      </c>
      <c r="P58" s="429">
        <f>payesh!BF62</f>
        <v>0</v>
      </c>
      <c r="Q58" s="432">
        <f>payesh!BF82</f>
        <v>0</v>
      </c>
    </row>
    <row r="59" spans="4:17" ht="18.75" thickBot="1" x14ac:dyDescent="0.45">
      <c r="D59" s="433">
        <f>SHG!B58</f>
        <v>55</v>
      </c>
      <c r="E59" s="427">
        <f>SHG!C58</f>
        <v>0</v>
      </c>
      <c r="F59" s="421">
        <f>SHG!D58</f>
        <v>0</v>
      </c>
      <c r="G59" s="421">
        <f>SHG!E58</f>
        <v>0</v>
      </c>
      <c r="H59" s="422">
        <f>payesh!BG15</f>
        <v>0</v>
      </c>
      <c r="I59" s="421">
        <f>SHG!F58</f>
        <v>0</v>
      </c>
      <c r="J59" s="423"/>
      <c r="K59" s="421">
        <f>payesh!BG22</f>
        <v>0</v>
      </c>
      <c r="L59" s="421">
        <f>SHG!P58</f>
        <v>0</v>
      </c>
      <c r="M59" s="421">
        <f>SHG!Q58</f>
        <v>0</v>
      </c>
      <c r="N59" s="421">
        <f>SHG!R58</f>
        <v>0</v>
      </c>
      <c r="O59" s="422">
        <f>SHG!N58</f>
        <v>0</v>
      </c>
      <c r="P59" s="421">
        <f>payesh!BG62</f>
        <v>0</v>
      </c>
      <c r="Q59" s="424">
        <f>payesh!BG82</f>
        <v>0</v>
      </c>
    </row>
    <row r="60" spans="4:17" ht="18.75" thickBot="1" x14ac:dyDescent="0.45">
      <c r="D60" s="426">
        <f>SHG!B59</f>
        <v>56</v>
      </c>
      <c r="E60" s="428">
        <f>SHG!C59</f>
        <v>0</v>
      </c>
      <c r="F60" s="429">
        <f>SHG!D59</f>
        <v>0</v>
      </c>
      <c r="G60" s="429">
        <f>SHG!E59</f>
        <v>0</v>
      </c>
      <c r="H60" s="430">
        <f>payesh!BH15</f>
        <v>0</v>
      </c>
      <c r="I60" s="429">
        <f>SHG!F59</f>
        <v>0</v>
      </c>
      <c r="J60" s="431"/>
      <c r="K60" s="429">
        <f>payesh!BH22</f>
        <v>0</v>
      </c>
      <c r="L60" s="429">
        <f>SHG!P59</f>
        <v>0</v>
      </c>
      <c r="M60" s="429">
        <f>SHG!Q59</f>
        <v>0</v>
      </c>
      <c r="N60" s="429">
        <f>SHG!R59</f>
        <v>0</v>
      </c>
      <c r="O60" s="430">
        <f>SHG!N59</f>
        <v>0</v>
      </c>
      <c r="P60" s="429">
        <f>payesh!BH62</f>
        <v>0</v>
      </c>
      <c r="Q60" s="432">
        <f>payesh!BH82</f>
        <v>0</v>
      </c>
    </row>
    <row r="61" spans="4:17" ht="18.75" thickBot="1" x14ac:dyDescent="0.45">
      <c r="D61" s="433">
        <f>SHG!B60</f>
        <v>57</v>
      </c>
      <c r="E61" s="427">
        <f>SHG!C60</f>
        <v>0</v>
      </c>
      <c r="F61" s="421">
        <f>SHG!D60</f>
        <v>0</v>
      </c>
      <c r="G61" s="421">
        <f>SHG!E60</f>
        <v>0</v>
      </c>
      <c r="H61" s="422">
        <f>payesh!BI15</f>
        <v>0</v>
      </c>
      <c r="I61" s="421">
        <f>SHG!F60</f>
        <v>0</v>
      </c>
      <c r="J61" s="423"/>
      <c r="K61" s="421">
        <f>payesh!BI22</f>
        <v>0</v>
      </c>
      <c r="L61" s="421">
        <f>SHG!P60</f>
        <v>0</v>
      </c>
      <c r="M61" s="421">
        <f>SHG!Q60</f>
        <v>0</v>
      </c>
      <c r="N61" s="421">
        <f>SHG!R60</f>
        <v>0</v>
      </c>
      <c r="O61" s="422">
        <f>SHG!N60</f>
        <v>0</v>
      </c>
      <c r="P61" s="421">
        <f>payesh!BI62</f>
        <v>0</v>
      </c>
      <c r="Q61" s="424">
        <f>payesh!BI82</f>
        <v>0</v>
      </c>
    </row>
    <row r="62" spans="4:17" ht="18.75" thickBot="1" x14ac:dyDescent="0.45">
      <c r="D62" s="426">
        <f>SHG!B61</f>
        <v>58</v>
      </c>
      <c r="E62" s="428">
        <f>SHG!C61</f>
        <v>0</v>
      </c>
      <c r="F62" s="429">
        <f>SHG!D61</f>
        <v>0</v>
      </c>
      <c r="G62" s="429">
        <f>SHG!E61</f>
        <v>0</v>
      </c>
      <c r="H62" s="430">
        <f>payesh!BJ15</f>
        <v>0</v>
      </c>
      <c r="I62" s="429">
        <f>SHG!F61</f>
        <v>0</v>
      </c>
      <c r="J62" s="431"/>
      <c r="K62" s="429">
        <f>payesh!BJ22</f>
        <v>0</v>
      </c>
      <c r="L62" s="429">
        <f>SHG!P61</f>
        <v>0</v>
      </c>
      <c r="M62" s="429">
        <f>SHG!Q61</f>
        <v>0</v>
      </c>
      <c r="N62" s="429">
        <f>SHG!R61</f>
        <v>0</v>
      </c>
      <c r="O62" s="430">
        <f>SHG!N61</f>
        <v>0</v>
      </c>
      <c r="P62" s="429">
        <f>payesh!BJ62</f>
        <v>0</v>
      </c>
      <c r="Q62" s="432">
        <f>payesh!BJ82</f>
        <v>0</v>
      </c>
    </row>
    <row r="63" spans="4:17" ht="18.75" thickBot="1" x14ac:dyDescent="0.45">
      <c r="D63" s="433">
        <f>SHG!B62</f>
        <v>59</v>
      </c>
      <c r="E63" s="427">
        <f>SHG!C62</f>
        <v>0</v>
      </c>
      <c r="F63" s="421">
        <f>SHG!D62</f>
        <v>0</v>
      </c>
      <c r="G63" s="421">
        <f>SHG!E62</f>
        <v>0</v>
      </c>
      <c r="H63" s="422">
        <f>payesh!BK15</f>
        <v>0</v>
      </c>
      <c r="I63" s="421">
        <f>SHG!F62</f>
        <v>0</v>
      </c>
      <c r="J63" s="423"/>
      <c r="K63" s="421">
        <f>payesh!BK22</f>
        <v>0</v>
      </c>
      <c r="L63" s="421">
        <f>SHG!P62</f>
        <v>0</v>
      </c>
      <c r="M63" s="421">
        <f>SHG!Q62</f>
        <v>0</v>
      </c>
      <c r="N63" s="421">
        <f>SHG!R62</f>
        <v>0</v>
      </c>
      <c r="O63" s="422">
        <f>SHG!N62</f>
        <v>0</v>
      </c>
      <c r="P63" s="421">
        <f>payesh!BK62</f>
        <v>0</v>
      </c>
      <c r="Q63" s="424">
        <f>payesh!BK82</f>
        <v>0</v>
      </c>
    </row>
    <row r="64" spans="4:17" ht="18.75" thickBot="1" x14ac:dyDescent="0.45">
      <c r="D64" s="426">
        <f>SHG!B63</f>
        <v>60</v>
      </c>
      <c r="E64" s="428">
        <f>SHG!C63</f>
        <v>0</v>
      </c>
      <c r="F64" s="429">
        <f>SHG!D63</f>
        <v>0</v>
      </c>
      <c r="G64" s="429">
        <f>SHG!E63</f>
        <v>0</v>
      </c>
      <c r="H64" s="430">
        <f>payesh!BL15</f>
        <v>0</v>
      </c>
      <c r="I64" s="429">
        <f>SHG!F63</f>
        <v>0</v>
      </c>
      <c r="J64" s="431"/>
      <c r="K64" s="429">
        <f>payesh!BL22</f>
        <v>0</v>
      </c>
      <c r="L64" s="429">
        <f>SHG!P63</f>
        <v>0</v>
      </c>
      <c r="M64" s="429">
        <f>SHG!Q63</f>
        <v>0</v>
      </c>
      <c r="N64" s="429">
        <f>SHG!R63</f>
        <v>0</v>
      </c>
      <c r="O64" s="430">
        <f>SHG!N63</f>
        <v>0</v>
      </c>
      <c r="P64" s="429">
        <f>payesh!BL62</f>
        <v>0</v>
      </c>
      <c r="Q64" s="432">
        <f>payesh!BL82</f>
        <v>0</v>
      </c>
    </row>
    <row r="65" spans="4:17" ht="18.75" thickBot="1" x14ac:dyDescent="0.45">
      <c r="D65" s="433">
        <f>SHG!B64</f>
        <v>61</v>
      </c>
      <c r="E65" s="427">
        <f>SHG!C64</f>
        <v>0</v>
      </c>
      <c r="F65" s="421">
        <f>SHG!D64</f>
        <v>0</v>
      </c>
      <c r="G65" s="421">
        <f>SHG!E64</f>
        <v>0</v>
      </c>
      <c r="H65" s="422">
        <f>payesh!BM15</f>
        <v>0</v>
      </c>
      <c r="I65" s="421">
        <f>SHG!F64</f>
        <v>0</v>
      </c>
      <c r="J65" s="423"/>
      <c r="K65" s="421">
        <f>payesh!BM22</f>
        <v>0</v>
      </c>
      <c r="L65" s="421">
        <f>SHG!P64</f>
        <v>0</v>
      </c>
      <c r="M65" s="421">
        <f>SHG!Q64</f>
        <v>0</v>
      </c>
      <c r="N65" s="421">
        <f>SHG!R64</f>
        <v>0</v>
      </c>
      <c r="O65" s="422">
        <f>SHG!N64</f>
        <v>0</v>
      </c>
      <c r="P65" s="421">
        <f>payesh!BM62</f>
        <v>0</v>
      </c>
      <c r="Q65" s="424">
        <f ca="1">payesh!BM82</f>
        <v>2625900000</v>
      </c>
    </row>
    <row r="66" spans="4:17" ht="18.75" thickBot="1" x14ac:dyDescent="0.45">
      <c r="D66" s="426">
        <f>SHG!B65</f>
        <v>62</v>
      </c>
      <c r="E66" s="428">
        <f>SHG!C65</f>
        <v>0</v>
      </c>
      <c r="F66" s="429">
        <f>SHG!D65</f>
        <v>0</v>
      </c>
      <c r="G66" s="429">
        <f>SHG!E65</f>
        <v>0</v>
      </c>
      <c r="H66" s="430">
        <f>payesh!BN15</f>
        <v>0</v>
      </c>
      <c r="I66" s="429">
        <f>SHG!F65</f>
        <v>0</v>
      </c>
      <c r="J66" s="431"/>
      <c r="K66" s="429">
        <f>payesh!BN22</f>
        <v>0</v>
      </c>
      <c r="L66" s="429">
        <f>SHG!P65</f>
        <v>0</v>
      </c>
      <c r="M66" s="429">
        <f>SHG!Q65</f>
        <v>0</v>
      </c>
      <c r="N66" s="429">
        <f>SHG!R65</f>
        <v>0</v>
      </c>
      <c r="O66" s="430">
        <f>SHG!N65</f>
        <v>0</v>
      </c>
      <c r="P66" s="429">
        <f>payesh!BN62</f>
        <v>0</v>
      </c>
      <c r="Q66" s="432">
        <f ca="1">payesh!BN82</f>
        <v>5011800000</v>
      </c>
    </row>
    <row r="67" spans="4:17" ht="18.75" thickBot="1" x14ac:dyDescent="0.45">
      <c r="D67" s="433">
        <f>SHG!B66</f>
        <v>63</v>
      </c>
      <c r="E67" s="427">
        <f>SHG!C66</f>
        <v>0</v>
      </c>
      <c r="F67" s="421">
        <f>SHG!D66</f>
        <v>0</v>
      </c>
      <c r="G67" s="421">
        <f>SHG!E66</f>
        <v>0</v>
      </c>
      <c r="H67" s="422">
        <f>payesh!BO15</f>
        <v>0</v>
      </c>
      <c r="I67" s="421">
        <f>SHG!F66</f>
        <v>0</v>
      </c>
      <c r="J67" s="423"/>
      <c r="K67" s="421">
        <f>payesh!BO22</f>
        <v>0</v>
      </c>
      <c r="L67" s="421">
        <f>SHG!P66</f>
        <v>0</v>
      </c>
      <c r="M67" s="421">
        <f>SHG!Q66</f>
        <v>0</v>
      </c>
      <c r="N67" s="421">
        <f>SHG!R66</f>
        <v>0</v>
      </c>
      <c r="O67" s="422">
        <f>SHG!N66</f>
        <v>0</v>
      </c>
      <c r="P67" s="421">
        <f>payesh!BO62</f>
        <v>0</v>
      </c>
      <c r="Q67" s="424">
        <f ca="1">payesh!BO82</f>
        <v>9833600000</v>
      </c>
    </row>
    <row r="68" spans="4:17" ht="18.75" thickBot="1" x14ac:dyDescent="0.45">
      <c r="D68" s="426">
        <f>SHG!B67</f>
        <v>64</v>
      </c>
      <c r="E68" s="428">
        <f>SHG!C67</f>
        <v>0</v>
      </c>
      <c r="F68" s="429">
        <f>SHG!D67</f>
        <v>0</v>
      </c>
      <c r="G68" s="429">
        <f>SHG!E67</f>
        <v>0</v>
      </c>
      <c r="H68" s="430">
        <f>payesh!BP15</f>
        <v>0</v>
      </c>
      <c r="I68" s="429">
        <f>SHG!F67</f>
        <v>0</v>
      </c>
      <c r="J68" s="431"/>
      <c r="K68" s="429">
        <f>payesh!BP22</f>
        <v>0</v>
      </c>
      <c r="L68" s="429">
        <f>SHG!P67</f>
        <v>0</v>
      </c>
      <c r="M68" s="429">
        <f>SHG!Q67</f>
        <v>0</v>
      </c>
      <c r="N68" s="429">
        <f>SHG!R67</f>
        <v>0</v>
      </c>
      <c r="O68" s="430">
        <f>SHG!N67</f>
        <v>0</v>
      </c>
      <c r="P68" s="429">
        <f>payesh!BP62</f>
        <v>0</v>
      </c>
      <c r="Q68" s="432">
        <f ca="1">payesh!BP82</f>
        <v>19467200000</v>
      </c>
    </row>
    <row r="69" spans="4:17" ht="18.75" thickBot="1" x14ac:dyDescent="0.45">
      <c r="D69" s="433">
        <f>SHG!B68</f>
        <v>65</v>
      </c>
      <c r="E69" s="427">
        <f>SHG!C68</f>
        <v>0</v>
      </c>
      <c r="F69" s="421">
        <f>SHG!D68</f>
        <v>0</v>
      </c>
      <c r="G69" s="421">
        <f>SHG!E68</f>
        <v>0</v>
      </c>
      <c r="H69" s="422">
        <f>payesh!BQ15</f>
        <v>0</v>
      </c>
      <c r="I69" s="421">
        <f>SHG!F68</f>
        <v>0</v>
      </c>
      <c r="J69" s="423"/>
      <c r="K69" s="421">
        <f>payesh!BQ22</f>
        <v>0</v>
      </c>
      <c r="L69" s="421">
        <f>SHG!P68</f>
        <v>0</v>
      </c>
      <c r="M69" s="421">
        <f>SHG!Q68</f>
        <v>0</v>
      </c>
      <c r="N69" s="421">
        <f>SHG!R68</f>
        <v>0</v>
      </c>
      <c r="O69" s="422">
        <f>SHG!N68</f>
        <v>0</v>
      </c>
      <c r="P69" s="421">
        <f>payesh!BQ62</f>
        <v>0</v>
      </c>
      <c r="Q69" s="424">
        <f ca="1">payesh!BQ82</f>
        <v>38734400000</v>
      </c>
    </row>
    <row r="70" spans="4:17" ht="18.75" thickBot="1" x14ac:dyDescent="0.45">
      <c r="D70" s="426">
        <f>SHG!B69</f>
        <v>66</v>
      </c>
      <c r="E70" s="428">
        <f>SHG!C69</f>
        <v>0</v>
      </c>
      <c r="F70" s="429">
        <f>SHG!D69</f>
        <v>0</v>
      </c>
      <c r="G70" s="429">
        <f>SHG!E69</f>
        <v>0</v>
      </c>
      <c r="H70" s="430">
        <f>payesh!BR15</f>
        <v>0</v>
      </c>
      <c r="I70" s="429">
        <f>SHG!F69</f>
        <v>0</v>
      </c>
      <c r="J70" s="431"/>
      <c r="K70" s="429">
        <f>payesh!BR22</f>
        <v>0</v>
      </c>
      <c r="L70" s="429">
        <f>SHG!P69</f>
        <v>0</v>
      </c>
      <c r="M70" s="429">
        <f>SHG!Q69</f>
        <v>0</v>
      </c>
      <c r="N70" s="429">
        <f>SHG!R69</f>
        <v>0</v>
      </c>
      <c r="O70" s="430">
        <f>SHG!N69</f>
        <v>0</v>
      </c>
      <c r="P70" s="429">
        <f>payesh!BR62</f>
        <v>0</v>
      </c>
      <c r="Q70" s="432">
        <f ca="1">payesh!BR82</f>
        <v>77468800000</v>
      </c>
    </row>
    <row r="71" spans="4:17" ht="18.75" thickBot="1" x14ac:dyDescent="0.45">
      <c r="D71" s="433">
        <f>SHG!B70</f>
        <v>67</v>
      </c>
      <c r="E71" s="427">
        <f>SHG!C70</f>
        <v>0</v>
      </c>
      <c r="F71" s="421">
        <f>SHG!D70</f>
        <v>0</v>
      </c>
      <c r="G71" s="421">
        <f>SHG!E70</f>
        <v>0</v>
      </c>
      <c r="H71" s="422">
        <f>payesh!BS15</f>
        <v>0</v>
      </c>
      <c r="I71" s="421">
        <f>SHG!F70</f>
        <v>0</v>
      </c>
      <c r="J71" s="423"/>
      <c r="K71" s="421">
        <f>payesh!BS22</f>
        <v>0</v>
      </c>
      <c r="L71" s="421">
        <f>SHG!P70</f>
        <v>0</v>
      </c>
      <c r="M71" s="421">
        <f>SHG!Q70</f>
        <v>0</v>
      </c>
      <c r="N71" s="421">
        <f>SHG!R70</f>
        <v>0</v>
      </c>
      <c r="O71" s="422">
        <f>SHG!N70</f>
        <v>0</v>
      </c>
      <c r="P71" s="421">
        <f>payesh!BS62</f>
        <v>0</v>
      </c>
      <c r="Q71" s="424">
        <f ca="1">payesh!BS82</f>
        <v>154742600000</v>
      </c>
    </row>
    <row r="72" spans="4:17" ht="18.75" thickBot="1" x14ac:dyDescent="0.45">
      <c r="D72" s="426">
        <f>SHG!B71</f>
        <v>68</v>
      </c>
      <c r="E72" s="428">
        <f>SHG!C71</f>
        <v>0</v>
      </c>
      <c r="F72" s="429">
        <f>SHG!D71</f>
        <v>0</v>
      </c>
      <c r="G72" s="429">
        <f>SHG!E71</f>
        <v>0</v>
      </c>
      <c r="H72" s="430">
        <f>payesh!BT15</f>
        <v>0</v>
      </c>
      <c r="I72" s="429">
        <f>SHG!F71</f>
        <v>0</v>
      </c>
      <c r="J72" s="431"/>
      <c r="K72" s="429">
        <f>payesh!BT22</f>
        <v>0</v>
      </c>
      <c r="L72" s="429">
        <f>SHG!P71</f>
        <v>0</v>
      </c>
      <c r="M72" s="429">
        <f>SHG!Q71</f>
        <v>0</v>
      </c>
      <c r="N72" s="429">
        <f>SHG!R71</f>
        <v>0</v>
      </c>
      <c r="O72" s="430">
        <f>SHG!N71</f>
        <v>0</v>
      </c>
      <c r="P72" s="429">
        <f>payesh!BT62</f>
        <v>0</v>
      </c>
      <c r="Q72" s="432">
        <f ca="1">payesh!BT82</f>
        <v>309015300000</v>
      </c>
    </row>
    <row r="73" spans="4:17" ht="18.75" thickBot="1" x14ac:dyDescent="0.45">
      <c r="D73" s="433">
        <f>SHG!B72</f>
        <v>69</v>
      </c>
      <c r="E73" s="427">
        <f>SHG!C72</f>
        <v>0</v>
      </c>
      <c r="F73" s="421">
        <f>SHG!D72</f>
        <v>0</v>
      </c>
      <c r="G73" s="421">
        <f>SHG!E72</f>
        <v>0</v>
      </c>
      <c r="H73" s="422">
        <f>payesh!BU15</f>
        <v>0</v>
      </c>
      <c r="I73" s="421">
        <f>SHG!F72</f>
        <v>0</v>
      </c>
      <c r="J73" s="423"/>
      <c r="K73" s="421">
        <f>payesh!BU22</f>
        <v>0</v>
      </c>
      <c r="L73" s="421">
        <f>SHG!P72</f>
        <v>0</v>
      </c>
      <c r="M73" s="421">
        <f>SHG!Q72</f>
        <v>0</v>
      </c>
      <c r="N73" s="421">
        <f>SHG!R72</f>
        <v>0</v>
      </c>
      <c r="O73" s="422">
        <f>SHG!N72</f>
        <v>0</v>
      </c>
      <c r="P73" s="421">
        <f>payesh!BU62</f>
        <v>0</v>
      </c>
      <c r="Q73" s="424">
        <f ca="1">payesh!BU82</f>
        <v>617870600000</v>
      </c>
    </row>
    <row r="74" spans="4:17" ht="18.75" thickBot="1" x14ac:dyDescent="0.45">
      <c r="D74" s="426">
        <f>SHG!B73</f>
        <v>70</v>
      </c>
      <c r="E74" s="428">
        <f>SHG!C73</f>
        <v>0</v>
      </c>
      <c r="F74" s="429">
        <f>SHG!D73</f>
        <v>0</v>
      </c>
      <c r="G74" s="429">
        <f>SHG!E73</f>
        <v>0</v>
      </c>
      <c r="H74" s="430">
        <f>payesh!BV15</f>
        <v>0</v>
      </c>
      <c r="I74" s="429">
        <f>SHG!F73</f>
        <v>0</v>
      </c>
      <c r="J74" s="431"/>
      <c r="K74" s="429">
        <f>payesh!BV22</f>
        <v>0</v>
      </c>
      <c r="L74" s="429">
        <f>SHG!P73</f>
        <v>0</v>
      </c>
      <c r="M74" s="429">
        <f>SHG!Q73</f>
        <v>0</v>
      </c>
      <c r="N74" s="429">
        <f>SHG!R73</f>
        <v>0</v>
      </c>
      <c r="O74" s="430">
        <f>SHG!N73</f>
        <v>0</v>
      </c>
      <c r="P74" s="429">
        <f>payesh!BV62</f>
        <v>0</v>
      </c>
      <c r="Q74" s="432">
        <f ca="1">payesh!BV82</f>
        <v>1235562200000</v>
      </c>
    </row>
    <row r="75" spans="4:17" ht="18.75" thickBot="1" x14ac:dyDescent="0.45">
      <c r="D75" s="433">
        <f>SHG!B74</f>
        <v>71</v>
      </c>
      <c r="E75" s="427">
        <f>SHG!C74</f>
        <v>0</v>
      </c>
      <c r="F75" s="421">
        <f>SHG!D74</f>
        <v>0</v>
      </c>
      <c r="G75" s="421">
        <f>SHG!E74</f>
        <v>0</v>
      </c>
      <c r="H75" s="422">
        <f>payesh!BW15</f>
        <v>0</v>
      </c>
      <c r="I75" s="421">
        <f>SHG!F74</f>
        <v>0</v>
      </c>
      <c r="J75" s="423"/>
      <c r="K75" s="421">
        <f>payesh!BW22</f>
        <v>0</v>
      </c>
      <c r="L75" s="421">
        <f>SHG!P74</f>
        <v>0</v>
      </c>
      <c r="M75" s="421">
        <f>SHG!Q74</f>
        <v>0</v>
      </c>
      <c r="N75" s="421">
        <f>SHG!R74</f>
        <v>0</v>
      </c>
      <c r="O75" s="422">
        <f>SHG!N74</f>
        <v>0</v>
      </c>
      <c r="P75" s="421">
        <f>payesh!BW62</f>
        <v>0</v>
      </c>
      <c r="Q75" s="424">
        <f ca="1">payesh!BW82</f>
        <v>2470754400000</v>
      </c>
    </row>
    <row r="76" spans="4:17" ht="18.75" thickBot="1" x14ac:dyDescent="0.45">
      <c r="D76" s="426">
        <f>SHG!B75</f>
        <v>72</v>
      </c>
      <c r="E76" s="428">
        <f>SHG!C75</f>
        <v>0</v>
      </c>
      <c r="F76" s="429">
        <f>SHG!D75</f>
        <v>0</v>
      </c>
      <c r="G76" s="429">
        <f>SHG!E75</f>
        <v>0</v>
      </c>
      <c r="H76" s="430">
        <f>payesh!BX15</f>
        <v>0</v>
      </c>
      <c r="I76" s="429">
        <f>SHG!F75</f>
        <v>0</v>
      </c>
      <c r="J76" s="431"/>
      <c r="K76" s="429">
        <f>payesh!BX22</f>
        <v>0</v>
      </c>
      <c r="L76" s="429">
        <f>SHG!P75</f>
        <v>0</v>
      </c>
      <c r="M76" s="429">
        <f>SHG!Q75</f>
        <v>0</v>
      </c>
      <c r="N76" s="429">
        <f>SHG!R75</f>
        <v>0</v>
      </c>
      <c r="O76" s="430">
        <f>SHG!N75</f>
        <v>0</v>
      </c>
      <c r="P76" s="429">
        <f>payesh!BX62</f>
        <v>0</v>
      </c>
      <c r="Q76" s="432">
        <f ca="1">payesh!BX82</f>
        <v>4941293800000</v>
      </c>
    </row>
    <row r="77" spans="4:17" ht="18.75" thickBot="1" x14ac:dyDescent="0.45">
      <c r="D77" s="433">
        <f>SHG!B76</f>
        <v>73</v>
      </c>
      <c r="E77" s="427">
        <f>SHG!C76</f>
        <v>0</v>
      </c>
      <c r="F77" s="421">
        <f>SHG!D76</f>
        <v>0</v>
      </c>
      <c r="G77" s="421">
        <f>SHG!E76</f>
        <v>0</v>
      </c>
      <c r="H77" s="422">
        <f>payesh!BY15</f>
        <v>0</v>
      </c>
      <c r="I77" s="421">
        <f>SHG!F76</f>
        <v>0</v>
      </c>
      <c r="J77" s="423"/>
      <c r="K77" s="421">
        <f>payesh!BY22</f>
        <v>0</v>
      </c>
      <c r="L77" s="421">
        <f>SHG!P76</f>
        <v>0</v>
      </c>
      <c r="M77" s="421">
        <f>SHG!Q76</f>
        <v>0</v>
      </c>
      <c r="N77" s="421">
        <f>SHG!R76</f>
        <v>0</v>
      </c>
      <c r="O77" s="422">
        <f>SHG!N76</f>
        <v>0</v>
      </c>
      <c r="P77" s="421">
        <f>payesh!BY62</f>
        <v>0</v>
      </c>
      <c r="Q77" s="424">
        <f ca="1">payesh!BY82</f>
        <v>9882392600000</v>
      </c>
    </row>
    <row r="78" spans="4:17" ht="18.75" thickBot="1" x14ac:dyDescent="0.45">
      <c r="D78" s="426">
        <f>SHG!B77</f>
        <v>74</v>
      </c>
      <c r="E78" s="428">
        <f>SHG!C77</f>
        <v>0</v>
      </c>
      <c r="F78" s="429">
        <f>SHG!D77</f>
        <v>0</v>
      </c>
      <c r="G78" s="429">
        <f>SHG!E77</f>
        <v>0</v>
      </c>
      <c r="H78" s="430">
        <f>payesh!BZ15</f>
        <v>0</v>
      </c>
      <c r="I78" s="429">
        <f>SHG!F77</f>
        <v>0</v>
      </c>
      <c r="J78" s="431"/>
      <c r="K78" s="429">
        <f>payesh!BZ22</f>
        <v>0</v>
      </c>
      <c r="L78" s="429">
        <f>SHG!P77</f>
        <v>0</v>
      </c>
      <c r="M78" s="429">
        <f>SHG!Q77</f>
        <v>0</v>
      </c>
      <c r="N78" s="429">
        <f>SHG!R77</f>
        <v>0</v>
      </c>
      <c r="O78" s="430">
        <f>SHG!N77</f>
        <v>0</v>
      </c>
      <c r="P78" s="429">
        <f>payesh!BZ62</f>
        <v>0</v>
      </c>
      <c r="Q78" s="432">
        <f ca="1">payesh!BZ82</f>
        <v>19764785200000</v>
      </c>
    </row>
    <row r="79" spans="4:17" ht="18.75" thickBot="1" x14ac:dyDescent="0.45">
      <c r="D79" s="433">
        <f>SHG!B78</f>
        <v>75</v>
      </c>
      <c r="E79" s="427">
        <f>SHG!C78</f>
        <v>0</v>
      </c>
      <c r="F79" s="421">
        <f>SHG!D78</f>
        <v>0</v>
      </c>
      <c r="G79" s="421">
        <f>SHG!E78</f>
        <v>0</v>
      </c>
      <c r="H79" s="422">
        <f>payesh!CA15</f>
        <v>0</v>
      </c>
      <c r="I79" s="421">
        <f>SHG!F78</f>
        <v>0</v>
      </c>
      <c r="J79" s="423"/>
      <c r="K79" s="421">
        <f>payesh!CA22</f>
        <v>0</v>
      </c>
      <c r="L79" s="421">
        <f>SHG!P78</f>
        <v>0</v>
      </c>
      <c r="M79" s="421">
        <f>SHG!Q78</f>
        <v>0</v>
      </c>
      <c r="N79" s="421">
        <f>SHG!R78</f>
        <v>0</v>
      </c>
      <c r="O79" s="422">
        <f>SHG!N78</f>
        <v>0</v>
      </c>
      <c r="P79" s="421">
        <f>payesh!CA62</f>
        <v>0</v>
      </c>
      <c r="Q79" s="424">
        <f ca="1">payesh!CA82</f>
        <v>39529570400000</v>
      </c>
    </row>
    <row r="80" spans="4:17" ht="18.75" thickBot="1" x14ac:dyDescent="0.45">
      <c r="D80" s="426">
        <f>SHG!B79</f>
        <v>76</v>
      </c>
      <c r="E80" s="428">
        <f>SHG!C79</f>
        <v>0</v>
      </c>
      <c r="F80" s="429">
        <f>SHG!D79</f>
        <v>0</v>
      </c>
      <c r="G80" s="429">
        <f>SHG!E79</f>
        <v>0</v>
      </c>
      <c r="H80" s="430">
        <f>payesh!CB15</f>
        <v>0</v>
      </c>
      <c r="I80" s="429">
        <f>SHG!F79</f>
        <v>0</v>
      </c>
      <c r="J80" s="431"/>
      <c r="K80" s="429">
        <f>payesh!CB22</f>
        <v>0</v>
      </c>
      <c r="L80" s="429">
        <f>SHG!P79</f>
        <v>0</v>
      </c>
      <c r="M80" s="429">
        <f>SHG!Q79</f>
        <v>0</v>
      </c>
      <c r="N80" s="429">
        <f>SHG!R79</f>
        <v>0</v>
      </c>
      <c r="O80" s="430">
        <f>SHG!N79</f>
        <v>0</v>
      </c>
      <c r="P80" s="429">
        <f>payesh!CB62</f>
        <v>0</v>
      </c>
      <c r="Q80" s="432">
        <f ca="1">payesh!CB82</f>
        <v>79059140800000</v>
      </c>
    </row>
    <row r="81" spans="4:17" ht="18.75" thickBot="1" x14ac:dyDescent="0.45">
      <c r="D81" s="433">
        <f>SHG!B80</f>
        <v>77</v>
      </c>
      <c r="E81" s="427">
        <f>SHG!C80</f>
        <v>0</v>
      </c>
      <c r="F81" s="421">
        <f>SHG!D80</f>
        <v>0</v>
      </c>
      <c r="G81" s="421">
        <f>SHG!E80</f>
        <v>0</v>
      </c>
      <c r="H81" s="422">
        <f>payesh!CC15</f>
        <v>0</v>
      </c>
      <c r="I81" s="421">
        <f>SHG!F80</f>
        <v>0</v>
      </c>
      <c r="J81" s="423"/>
      <c r="K81" s="421">
        <f>payesh!CC22</f>
        <v>0</v>
      </c>
      <c r="L81" s="421">
        <f>SHG!P80</f>
        <v>0</v>
      </c>
      <c r="M81" s="421">
        <f>SHG!Q80</f>
        <v>0</v>
      </c>
      <c r="N81" s="421">
        <f>SHG!R80</f>
        <v>0</v>
      </c>
      <c r="O81" s="422">
        <f>SHG!N80</f>
        <v>0</v>
      </c>
      <c r="P81" s="421">
        <f>payesh!CC62</f>
        <v>0</v>
      </c>
      <c r="Q81" s="424">
        <f ca="1">payesh!CC82</f>
        <v>158118281600000</v>
      </c>
    </row>
    <row r="82" spans="4:17" ht="18.75" thickBot="1" x14ac:dyDescent="0.45">
      <c r="D82" s="426">
        <f>SHG!B81</f>
        <v>78</v>
      </c>
      <c r="E82" s="428">
        <f>SHG!C81</f>
        <v>0</v>
      </c>
      <c r="F82" s="429">
        <f>SHG!D81</f>
        <v>0</v>
      </c>
      <c r="G82" s="429">
        <f>SHG!E81</f>
        <v>0</v>
      </c>
      <c r="H82" s="430">
        <f>payesh!CD15</f>
        <v>0</v>
      </c>
      <c r="I82" s="429">
        <f>SHG!F81</f>
        <v>0</v>
      </c>
      <c r="J82" s="431"/>
      <c r="K82" s="429">
        <f>payesh!CD22</f>
        <v>0</v>
      </c>
      <c r="L82" s="429">
        <f>SHG!P81</f>
        <v>0</v>
      </c>
      <c r="M82" s="429">
        <f>SHG!Q81</f>
        <v>0</v>
      </c>
      <c r="N82" s="429">
        <f>SHG!R81</f>
        <v>0</v>
      </c>
      <c r="O82" s="430">
        <f>SHG!N81</f>
        <v>0</v>
      </c>
      <c r="P82" s="429">
        <f>payesh!CD62</f>
        <v>0</v>
      </c>
      <c r="Q82" s="432">
        <f ca="1">payesh!CD82</f>
        <v>316236563200000</v>
      </c>
    </row>
    <row r="83" spans="4:17" ht="18.75" thickBot="1" x14ac:dyDescent="0.45">
      <c r="D83" s="433">
        <f>SHG!B82</f>
        <v>79</v>
      </c>
      <c r="E83" s="427">
        <f>SHG!C82</f>
        <v>0</v>
      </c>
      <c r="F83" s="421">
        <f>SHG!D82</f>
        <v>0</v>
      </c>
      <c r="G83" s="421">
        <f>SHG!E82</f>
        <v>0</v>
      </c>
      <c r="H83" s="422">
        <f>payesh!CE15</f>
        <v>0</v>
      </c>
      <c r="I83" s="421">
        <f>SHG!F82</f>
        <v>0</v>
      </c>
      <c r="J83" s="423"/>
      <c r="K83" s="421">
        <f>payesh!CE22</f>
        <v>0</v>
      </c>
      <c r="L83" s="421">
        <f>SHG!P82</f>
        <v>0</v>
      </c>
      <c r="M83" s="421">
        <f>SHG!Q82</f>
        <v>0</v>
      </c>
      <c r="N83" s="421">
        <f>SHG!R82</f>
        <v>0</v>
      </c>
      <c r="O83" s="422">
        <f>SHG!N82</f>
        <v>0</v>
      </c>
      <c r="P83" s="421">
        <f>payesh!CE62</f>
        <v>0</v>
      </c>
      <c r="Q83" s="424">
        <f ca="1">payesh!CE82</f>
        <v>632473126400000</v>
      </c>
    </row>
    <row r="84" spans="4:17" ht="18.75" thickBot="1" x14ac:dyDescent="0.45">
      <c r="D84" s="426">
        <f>SHG!B83</f>
        <v>80</v>
      </c>
      <c r="E84" s="428">
        <f>SHG!C83</f>
        <v>0</v>
      </c>
      <c r="F84" s="429">
        <f>SHG!D83</f>
        <v>0</v>
      </c>
      <c r="G84" s="429">
        <f>SHG!E83</f>
        <v>0</v>
      </c>
      <c r="H84" s="430">
        <f>payesh!CF15</f>
        <v>0</v>
      </c>
      <c r="I84" s="429">
        <f>SHG!F83</f>
        <v>0</v>
      </c>
      <c r="J84" s="431"/>
      <c r="K84" s="429">
        <f>payesh!CF22</f>
        <v>0</v>
      </c>
      <c r="L84" s="429">
        <f>SHG!P83</f>
        <v>0</v>
      </c>
      <c r="M84" s="429">
        <f>SHG!Q83</f>
        <v>0</v>
      </c>
      <c r="N84" s="429">
        <f>SHG!R83</f>
        <v>0</v>
      </c>
      <c r="O84" s="430">
        <f>SHG!N83</f>
        <v>0</v>
      </c>
      <c r="P84" s="429">
        <f>payesh!CF62</f>
        <v>0</v>
      </c>
      <c r="Q84" s="432">
        <f ca="1">payesh!CF82</f>
        <v>1264946252800000</v>
      </c>
    </row>
    <row r="85" spans="4:17" ht="18.75" thickBot="1" x14ac:dyDescent="0.45">
      <c r="D85" s="433">
        <f>SHG!B84</f>
        <v>81</v>
      </c>
      <c r="E85" s="427">
        <f>SHG!C84</f>
        <v>0</v>
      </c>
      <c r="F85" s="421">
        <f>SHG!D84</f>
        <v>0</v>
      </c>
      <c r="G85" s="421">
        <f>SHG!E84</f>
        <v>0</v>
      </c>
      <c r="H85" s="422">
        <f>payesh!CG15</f>
        <v>0</v>
      </c>
      <c r="I85" s="421">
        <f>SHG!F84</f>
        <v>0</v>
      </c>
      <c r="J85" s="423"/>
      <c r="K85" s="421">
        <f>payesh!CG22</f>
        <v>0</v>
      </c>
      <c r="L85" s="421">
        <f>SHG!P84</f>
        <v>0</v>
      </c>
      <c r="M85" s="421">
        <f>SHG!Q84</f>
        <v>0</v>
      </c>
      <c r="N85" s="421">
        <f>SHG!R84</f>
        <v>0</v>
      </c>
      <c r="O85" s="422">
        <f>SHG!N84</f>
        <v>0</v>
      </c>
      <c r="P85" s="421">
        <f>payesh!CG62</f>
        <v>0</v>
      </c>
      <c r="Q85" s="424">
        <f ca="1">payesh!CG82</f>
        <v>2529892505600000</v>
      </c>
    </row>
    <row r="86" spans="4:17" ht="18.75" thickBot="1" x14ac:dyDescent="0.45">
      <c r="D86" s="426">
        <f>SHG!B85</f>
        <v>82</v>
      </c>
      <c r="E86" s="428">
        <f>SHG!C85</f>
        <v>0</v>
      </c>
      <c r="F86" s="429">
        <f>SHG!D85</f>
        <v>0</v>
      </c>
      <c r="G86" s="429">
        <f>SHG!E85</f>
        <v>0</v>
      </c>
      <c r="H86" s="430">
        <f>payesh!CH15</f>
        <v>0</v>
      </c>
      <c r="I86" s="429">
        <f>SHG!F85</f>
        <v>0</v>
      </c>
      <c r="J86" s="431"/>
      <c r="K86" s="429">
        <f>payesh!CH22</f>
        <v>0</v>
      </c>
      <c r="L86" s="429">
        <f>SHG!P85</f>
        <v>0</v>
      </c>
      <c r="M86" s="429">
        <f>SHG!Q85</f>
        <v>0</v>
      </c>
      <c r="N86" s="429">
        <f>SHG!R85</f>
        <v>0</v>
      </c>
      <c r="O86" s="430">
        <f>SHG!N85</f>
        <v>0</v>
      </c>
      <c r="P86" s="429">
        <f>payesh!CH62</f>
        <v>0</v>
      </c>
      <c r="Q86" s="432">
        <f ca="1">payesh!CH82</f>
        <v>5059785011200000</v>
      </c>
    </row>
    <row r="87" spans="4:17" ht="18.75" thickBot="1" x14ac:dyDescent="0.45">
      <c r="D87" s="433">
        <f>SHG!B86</f>
        <v>83</v>
      </c>
      <c r="E87" s="427">
        <f>SHG!C86</f>
        <v>0</v>
      </c>
      <c r="F87" s="421">
        <f>SHG!D86</f>
        <v>0</v>
      </c>
      <c r="G87" s="421">
        <f>SHG!E86</f>
        <v>0</v>
      </c>
      <c r="H87" s="422">
        <f>payesh!CI15</f>
        <v>0</v>
      </c>
      <c r="I87" s="421">
        <f>SHG!F86</f>
        <v>0</v>
      </c>
      <c r="J87" s="423"/>
      <c r="K87" s="421">
        <f>payesh!CI22</f>
        <v>0</v>
      </c>
      <c r="L87" s="421">
        <f>SHG!P86</f>
        <v>0</v>
      </c>
      <c r="M87" s="421">
        <f>SHG!Q86</f>
        <v>0</v>
      </c>
      <c r="N87" s="421">
        <f>SHG!R86</f>
        <v>0</v>
      </c>
      <c r="O87" s="422">
        <f>SHG!N86</f>
        <v>0</v>
      </c>
      <c r="P87" s="421">
        <f>payesh!CI62</f>
        <v>0</v>
      </c>
      <c r="Q87" s="424">
        <f ca="1">payesh!CI82</f>
        <v>1.01195700224E+16</v>
      </c>
    </row>
    <row r="88" spans="4:17" ht="18.75" thickBot="1" x14ac:dyDescent="0.45">
      <c r="D88" s="426">
        <f>SHG!B87</f>
        <v>84</v>
      </c>
      <c r="E88" s="428">
        <f>SHG!C87</f>
        <v>0</v>
      </c>
      <c r="F88" s="429">
        <f>SHG!D87</f>
        <v>0</v>
      </c>
      <c r="G88" s="429">
        <f>SHG!E87</f>
        <v>0</v>
      </c>
      <c r="H88" s="430">
        <f>payesh!CJ15</f>
        <v>0</v>
      </c>
      <c r="I88" s="429">
        <f>SHG!F87</f>
        <v>0</v>
      </c>
      <c r="J88" s="431"/>
      <c r="K88" s="429">
        <f>payesh!CJ22</f>
        <v>0</v>
      </c>
      <c r="L88" s="429">
        <f>SHG!P87</f>
        <v>0</v>
      </c>
      <c r="M88" s="429">
        <f>SHG!Q87</f>
        <v>0</v>
      </c>
      <c r="N88" s="429">
        <f>SHG!R87</f>
        <v>0</v>
      </c>
      <c r="O88" s="430">
        <f>SHG!N87</f>
        <v>0</v>
      </c>
      <c r="P88" s="429">
        <f>payesh!CJ62</f>
        <v>0</v>
      </c>
      <c r="Q88" s="432">
        <f ca="1">payesh!CJ82</f>
        <v>2.02391400328E+16</v>
      </c>
    </row>
    <row r="89" spans="4:17" ht="18.75" thickBot="1" x14ac:dyDescent="0.45">
      <c r="D89" s="433">
        <f>SHG!B88</f>
        <v>85</v>
      </c>
      <c r="E89" s="427">
        <f>SHG!C88</f>
        <v>0</v>
      </c>
      <c r="F89" s="421">
        <f>SHG!D88</f>
        <v>0</v>
      </c>
      <c r="G89" s="421">
        <f>SHG!E88</f>
        <v>0</v>
      </c>
      <c r="H89" s="422">
        <f>payesh!CK15</f>
        <v>0</v>
      </c>
      <c r="I89" s="421">
        <f>SHG!F88</f>
        <v>0</v>
      </c>
      <c r="J89" s="423"/>
      <c r="K89" s="421">
        <f>payesh!CK22</f>
        <v>0</v>
      </c>
      <c r="L89" s="421">
        <f>SHG!P88</f>
        <v>0</v>
      </c>
      <c r="M89" s="421">
        <f>SHG!Q88</f>
        <v>0</v>
      </c>
      <c r="N89" s="421">
        <f>SHG!R88</f>
        <v>0</v>
      </c>
      <c r="O89" s="422">
        <f>SHG!N88</f>
        <v>0</v>
      </c>
      <c r="P89" s="421">
        <f>payesh!CK62</f>
        <v>0</v>
      </c>
      <c r="Q89" s="424">
        <f ca="1">payesh!CK82</f>
        <v>4.04782800656E+16</v>
      </c>
    </row>
    <row r="90" spans="4:17" ht="18.75" thickBot="1" x14ac:dyDescent="0.45">
      <c r="D90" s="426">
        <f>SHG!B89</f>
        <v>86</v>
      </c>
      <c r="E90" s="428">
        <f>SHG!C89</f>
        <v>0</v>
      </c>
      <c r="F90" s="429">
        <f>SHG!D89</f>
        <v>0</v>
      </c>
      <c r="G90" s="429">
        <f>SHG!E89</f>
        <v>0</v>
      </c>
      <c r="H90" s="430">
        <f>payesh!CL15</f>
        <v>0</v>
      </c>
      <c r="I90" s="429">
        <f>SHG!F89</f>
        <v>0</v>
      </c>
      <c r="J90" s="431"/>
      <c r="K90" s="429">
        <f>payesh!CL22</f>
        <v>0</v>
      </c>
      <c r="L90" s="429">
        <f>SHG!P89</f>
        <v>0</v>
      </c>
      <c r="M90" s="429">
        <f>SHG!Q89</f>
        <v>0</v>
      </c>
      <c r="N90" s="429">
        <f>SHG!R89</f>
        <v>0</v>
      </c>
      <c r="O90" s="430">
        <f>SHG!N89</f>
        <v>0</v>
      </c>
      <c r="P90" s="429">
        <f>payesh!CL62</f>
        <v>0</v>
      </c>
      <c r="Q90" s="432">
        <f ca="1">payesh!CL82</f>
        <v>8.09565601312E+16</v>
      </c>
    </row>
    <row r="91" spans="4:17" ht="18.75" thickBot="1" x14ac:dyDescent="0.45">
      <c r="D91" s="433">
        <f>SHG!B90</f>
        <v>87</v>
      </c>
      <c r="E91" s="427">
        <f>SHG!C90</f>
        <v>0</v>
      </c>
      <c r="F91" s="421">
        <f>SHG!D90</f>
        <v>0</v>
      </c>
      <c r="G91" s="421">
        <f>SHG!E90</f>
        <v>0</v>
      </c>
      <c r="H91" s="422">
        <f>payesh!CM15</f>
        <v>0</v>
      </c>
      <c r="I91" s="421">
        <f>SHG!F90</f>
        <v>0</v>
      </c>
      <c r="J91" s="423"/>
      <c r="K91" s="421">
        <f>payesh!CM22</f>
        <v>0</v>
      </c>
      <c r="L91" s="421">
        <f>SHG!P90</f>
        <v>0</v>
      </c>
      <c r="M91" s="421">
        <f>SHG!Q90</f>
        <v>0</v>
      </c>
      <c r="N91" s="421">
        <f>SHG!R90</f>
        <v>0</v>
      </c>
      <c r="O91" s="422">
        <f>SHG!N90</f>
        <v>0</v>
      </c>
      <c r="P91" s="421">
        <f>payesh!CM62</f>
        <v>0</v>
      </c>
      <c r="Q91" s="424">
        <f ca="1">payesh!CM82</f>
        <v>1.619131202624E+17</v>
      </c>
    </row>
    <row r="92" spans="4:17" ht="18.75" thickBot="1" x14ac:dyDescent="0.45">
      <c r="D92" s="426">
        <f>SHG!B91</f>
        <v>88</v>
      </c>
      <c r="E92" s="428">
        <f>SHG!C91</f>
        <v>0</v>
      </c>
      <c r="F92" s="429">
        <f>SHG!D91</f>
        <v>0</v>
      </c>
      <c r="G92" s="429">
        <f>SHG!E91</f>
        <v>0</v>
      </c>
      <c r="H92" s="430">
        <f>payesh!CN15</f>
        <v>0</v>
      </c>
      <c r="I92" s="429">
        <f>SHG!F91</f>
        <v>0</v>
      </c>
      <c r="J92" s="431"/>
      <c r="K92" s="429">
        <f>payesh!CN22</f>
        <v>0</v>
      </c>
      <c r="L92" s="429">
        <f>SHG!P91</f>
        <v>0</v>
      </c>
      <c r="M92" s="429">
        <f>SHG!Q91</f>
        <v>0</v>
      </c>
      <c r="N92" s="429">
        <f>SHG!R91</f>
        <v>0</v>
      </c>
      <c r="O92" s="430">
        <f>SHG!N91</f>
        <v>0</v>
      </c>
      <c r="P92" s="429">
        <f>payesh!CN62</f>
        <v>0</v>
      </c>
      <c r="Q92" s="432">
        <f ca="1">payesh!CN82</f>
        <v>3.238262405248E+17</v>
      </c>
    </row>
    <row r="93" spans="4:17" ht="18.75" thickBot="1" x14ac:dyDescent="0.45">
      <c r="D93" s="433">
        <f>SHG!B92</f>
        <v>89</v>
      </c>
      <c r="E93" s="427">
        <f>SHG!C92</f>
        <v>0</v>
      </c>
      <c r="F93" s="421">
        <f>SHG!D92</f>
        <v>0</v>
      </c>
      <c r="G93" s="421">
        <f>SHG!E92</f>
        <v>0</v>
      </c>
      <c r="H93" s="422">
        <f>payesh!CO15</f>
        <v>0</v>
      </c>
      <c r="I93" s="421">
        <f>SHG!F92</f>
        <v>0</v>
      </c>
      <c r="J93" s="423"/>
      <c r="K93" s="421">
        <f>payesh!CO22</f>
        <v>0</v>
      </c>
      <c r="L93" s="421">
        <f>SHG!P92</f>
        <v>0</v>
      </c>
      <c r="M93" s="421">
        <f>SHG!Q92</f>
        <v>0</v>
      </c>
      <c r="N93" s="421">
        <f>SHG!R92</f>
        <v>0</v>
      </c>
      <c r="O93" s="422">
        <f>SHG!N92</f>
        <v>0</v>
      </c>
      <c r="P93" s="421">
        <f>payesh!CO62</f>
        <v>0</v>
      </c>
      <c r="Q93" s="424">
        <f ca="1">payesh!CO82</f>
        <v>6.476524810496E+17</v>
      </c>
    </row>
    <row r="94" spans="4:17" ht="18.75" thickBot="1" x14ac:dyDescent="0.45">
      <c r="D94" s="426">
        <f>SHG!B93</f>
        <v>90</v>
      </c>
      <c r="E94" s="428">
        <f>SHG!C93</f>
        <v>0</v>
      </c>
      <c r="F94" s="429">
        <f>SHG!D93</f>
        <v>0</v>
      </c>
      <c r="G94" s="429">
        <f>SHG!E93</f>
        <v>0</v>
      </c>
      <c r="H94" s="430">
        <f>payesh!CP15</f>
        <v>0</v>
      </c>
      <c r="I94" s="429">
        <f>SHG!F93</f>
        <v>0</v>
      </c>
      <c r="J94" s="431"/>
      <c r="K94" s="429">
        <f>payesh!CP22</f>
        <v>0</v>
      </c>
      <c r="L94" s="429">
        <f>SHG!P93</f>
        <v>0</v>
      </c>
      <c r="M94" s="429">
        <f>SHG!Q93</f>
        <v>0</v>
      </c>
      <c r="N94" s="429">
        <f>SHG!R93</f>
        <v>0</v>
      </c>
      <c r="O94" s="430">
        <f>SHG!N93</f>
        <v>0</v>
      </c>
      <c r="P94" s="429">
        <f>payesh!CP62</f>
        <v>0</v>
      </c>
      <c r="Q94" s="432">
        <f ca="1">payesh!CP82</f>
        <v>1.2953049620992E+18</v>
      </c>
    </row>
    <row r="95" spans="4:17" ht="18.75" thickBot="1" x14ac:dyDescent="0.45">
      <c r="D95" s="433">
        <f>SHG!B94</f>
        <v>91</v>
      </c>
      <c r="E95" s="427">
        <f>SHG!C94</f>
        <v>0</v>
      </c>
      <c r="F95" s="421">
        <f>SHG!D94</f>
        <v>0</v>
      </c>
      <c r="G95" s="421">
        <f>SHG!E94</f>
        <v>0</v>
      </c>
      <c r="H95" s="422">
        <f>payesh!CQ15</f>
        <v>0</v>
      </c>
      <c r="I95" s="421">
        <f>SHG!F94</f>
        <v>0</v>
      </c>
      <c r="J95" s="423"/>
      <c r="K95" s="421">
        <f>payesh!CQ22</f>
        <v>0</v>
      </c>
      <c r="L95" s="421">
        <f>SHG!P94</f>
        <v>0</v>
      </c>
      <c r="M95" s="421">
        <f>SHG!Q94</f>
        <v>0</v>
      </c>
      <c r="N95" s="421">
        <f>SHG!R94</f>
        <v>0</v>
      </c>
      <c r="O95" s="422">
        <f>SHG!N94</f>
        <v>0</v>
      </c>
      <c r="P95" s="421">
        <f>payesh!CQ62</f>
        <v>0</v>
      </c>
      <c r="Q95" s="424">
        <f ca="1">payesh!CQ82</f>
        <v>2.5906099241984E+18</v>
      </c>
    </row>
    <row r="96" spans="4:17" ht="18.75" thickBot="1" x14ac:dyDescent="0.45">
      <c r="D96" s="426">
        <f>SHG!B95</f>
        <v>92</v>
      </c>
      <c r="E96" s="428">
        <f>SHG!C95</f>
        <v>0</v>
      </c>
      <c r="F96" s="429">
        <f>SHG!D95</f>
        <v>0</v>
      </c>
      <c r="G96" s="429">
        <f>SHG!E95</f>
        <v>0</v>
      </c>
      <c r="H96" s="430">
        <f>payesh!CR15</f>
        <v>0</v>
      </c>
      <c r="I96" s="429">
        <f>SHG!F95</f>
        <v>0</v>
      </c>
      <c r="J96" s="431"/>
      <c r="K96" s="429">
        <f>payesh!CR22</f>
        <v>0</v>
      </c>
      <c r="L96" s="429">
        <f>SHG!P95</f>
        <v>0</v>
      </c>
      <c r="M96" s="429">
        <f>SHG!Q95</f>
        <v>0</v>
      </c>
      <c r="N96" s="429">
        <f>SHG!R95</f>
        <v>0</v>
      </c>
      <c r="O96" s="430">
        <f>SHG!N95</f>
        <v>0</v>
      </c>
      <c r="P96" s="429">
        <f>payesh!CR62</f>
        <v>0</v>
      </c>
      <c r="Q96" s="432">
        <f ca="1">payesh!CR82</f>
        <v>5.1812198483968E+18</v>
      </c>
    </row>
    <row r="97" spans="4:17" ht="18.75" thickBot="1" x14ac:dyDescent="0.45">
      <c r="D97" s="433">
        <f>SHG!B96</f>
        <v>93</v>
      </c>
      <c r="E97" s="427">
        <f>SHG!C96</f>
        <v>0</v>
      </c>
      <c r="F97" s="421">
        <f>SHG!D96</f>
        <v>0</v>
      </c>
      <c r="G97" s="421">
        <f>SHG!E96</f>
        <v>0</v>
      </c>
      <c r="H97" s="422">
        <f>payesh!CS15</f>
        <v>0</v>
      </c>
      <c r="I97" s="421">
        <f>SHG!F96</f>
        <v>0</v>
      </c>
      <c r="J97" s="423"/>
      <c r="K97" s="421">
        <f>payesh!CS22</f>
        <v>0</v>
      </c>
      <c r="L97" s="421">
        <f>SHG!P96</f>
        <v>0</v>
      </c>
      <c r="M97" s="421">
        <f>SHG!Q96</f>
        <v>0</v>
      </c>
      <c r="N97" s="421">
        <f>SHG!R96</f>
        <v>0</v>
      </c>
      <c r="O97" s="422">
        <f>SHG!N96</f>
        <v>0</v>
      </c>
      <c r="P97" s="421">
        <f>payesh!CS62</f>
        <v>0</v>
      </c>
      <c r="Q97" s="424">
        <f ca="1">payesh!CS82</f>
        <v>1.03624396967936E+19</v>
      </c>
    </row>
    <row r="98" spans="4:17" ht="18.75" thickBot="1" x14ac:dyDescent="0.45">
      <c r="D98" s="426">
        <f>SHG!B97</f>
        <v>94</v>
      </c>
      <c r="E98" s="428">
        <f>SHG!C97</f>
        <v>0</v>
      </c>
      <c r="F98" s="429">
        <f>SHG!D97</f>
        <v>0</v>
      </c>
      <c r="G98" s="429">
        <f>SHG!E97</f>
        <v>0</v>
      </c>
      <c r="H98" s="430">
        <f>payesh!CT15</f>
        <v>0</v>
      </c>
      <c r="I98" s="429">
        <f>SHG!F97</f>
        <v>0</v>
      </c>
      <c r="J98" s="431"/>
      <c r="K98" s="429">
        <f>payesh!CT22</f>
        <v>0</v>
      </c>
      <c r="L98" s="429">
        <f>SHG!P97</f>
        <v>0</v>
      </c>
      <c r="M98" s="429">
        <f>SHG!Q97</f>
        <v>0</v>
      </c>
      <c r="N98" s="429">
        <f>SHG!R97</f>
        <v>0</v>
      </c>
      <c r="O98" s="430">
        <f>SHG!N97</f>
        <v>0</v>
      </c>
      <c r="P98" s="429">
        <f>payesh!CT62</f>
        <v>0</v>
      </c>
      <c r="Q98" s="432">
        <f ca="1">payesh!CT82</f>
        <v>2.07248793935872E+19</v>
      </c>
    </row>
    <row r="99" spans="4:17" ht="18.75" thickBot="1" x14ac:dyDescent="0.45">
      <c r="D99" s="433">
        <f>SHG!B98</f>
        <v>95</v>
      </c>
      <c r="E99" s="427">
        <f>SHG!C98</f>
        <v>0</v>
      </c>
      <c r="F99" s="421">
        <f>SHG!D98</f>
        <v>0</v>
      </c>
      <c r="G99" s="421">
        <f>SHG!E98</f>
        <v>0</v>
      </c>
      <c r="H99" s="422">
        <f>payesh!CU15</f>
        <v>0</v>
      </c>
      <c r="I99" s="421">
        <f>SHG!F98</f>
        <v>0</v>
      </c>
      <c r="J99" s="423"/>
      <c r="K99" s="421">
        <f>payesh!CU22</f>
        <v>0</v>
      </c>
      <c r="L99" s="421">
        <f>SHG!P98</f>
        <v>0</v>
      </c>
      <c r="M99" s="421">
        <f>SHG!Q98</f>
        <v>0</v>
      </c>
      <c r="N99" s="421">
        <f>SHG!R98</f>
        <v>0</v>
      </c>
      <c r="O99" s="422">
        <f>SHG!N98</f>
        <v>0</v>
      </c>
      <c r="P99" s="421">
        <f>payesh!CU62</f>
        <v>0</v>
      </c>
      <c r="Q99" s="424">
        <f ca="1">payesh!CU82</f>
        <v>4.14497587871744E+19</v>
      </c>
    </row>
    <row r="100" spans="4:17" ht="18.75" thickBot="1" x14ac:dyDescent="0.45">
      <c r="D100" s="426">
        <f>SHG!B99</f>
        <v>96</v>
      </c>
      <c r="E100" s="428">
        <f>SHG!C99</f>
        <v>0</v>
      </c>
      <c r="F100" s="429">
        <f>SHG!D99</f>
        <v>0</v>
      </c>
      <c r="G100" s="429">
        <f>SHG!E99</f>
        <v>0</v>
      </c>
      <c r="H100" s="430">
        <f>payesh!CV15</f>
        <v>0</v>
      </c>
      <c r="I100" s="429">
        <f>SHG!F99</f>
        <v>0</v>
      </c>
      <c r="J100" s="431"/>
      <c r="K100" s="429">
        <f>payesh!CV22</f>
        <v>0</v>
      </c>
      <c r="L100" s="429">
        <f>SHG!P99</f>
        <v>0</v>
      </c>
      <c r="M100" s="429">
        <f>SHG!Q99</f>
        <v>0</v>
      </c>
      <c r="N100" s="429">
        <f>SHG!R99</f>
        <v>0</v>
      </c>
      <c r="O100" s="430">
        <f>SHG!N99</f>
        <v>0</v>
      </c>
      <c r="P100" s="429">
        <f>payesh!CV62</f>
        <v>0</v>
      </c>
      <c r="Q100" s="432">
        <f ca="1">payesh!CV82</f>
        <v>8.28995175743488E+19</v>
      </c>
    </row>
    <row r="101" spans="4:17" ht="18.75" thickBot="1" x14ac:dyDescent="0.45">
      <c r="D101" s="433">
        <f>SHG!B100</f>
        <v>97</v>
      </c>
      <c r="E101" s="427">
        <f>SHG!C100</f>
        <v>0</v>
      </c>
      <c r="F101" s="421">
        <f>SHG!D100</f>
        <v>0</v>
      </c>
      <c r="G101" s="421">
        <f>SHG!E100</f>
        <v>0</v>
      </c>
      <c r="H101" s="422">
        <f>payesh!CW15</f>
        <v>0</v>
      </c>
      <c r="I101" s="421">
        <f>SHG!F100</f>
        <v>0</v>
      </c>
      <c r="J101" s="423"/>
      <c r="K101" s="421">
        <f>payesh!CW22</f>
        <v>0</v>
      </c>
      <c r="L101" s="421">
        <f>SHG!P100</f>
        <v>0</v>
      </c>
      <c r="M101" s="421">
        <f>SHG!Q100</f>
        <v>0</v>
      </c>
      <c r="N101" s="421">
        <f>SHG!R100</f>
        <v>0</v>
      </c>
      <c r="O101" s="422">
        <f>SHG!N100</f>
        <v>0</v>
      </c>
      <c r="P101" s="421">
        <f>payesh!CW62</f>
        <v>0</v>
      </c>
      <c r="Q101" s="424">
        <f ca="1">payesh!CW82</f>
        <v>1.657990351486976E+20</v>
      </c>
    </row>
    <row r="102" spans="4:17" ht="18.75" thickBot="1" x14ac:dyDescent="0.45">
      <c r="D102" s="426">
        <f>SHG!B101</f>
        <v>98</v>
      </c>
      <c r="E102" s="428">
        <f>SHG!C101</f>
        <v>0</v>
      </c>
      <c r="F102" s="429">
        <f>SHG!D101</f>
        <v>0</v>
      </c>
      <c r="G102" s="429">
        <f>SHG!E101</f>
        <v>0</v>
      </c>
      <c r="H102" s="430">
        <f>payesh!CX15</f>
        <v>0</v>
      </c>
      <c r="I102" s="429">
        <f>SHG!F101</f>
        <v>0</v>
      </c>
      <c r="J102" s="431"/>
      <c r="K102" s="429">
        <f>payesh!CX22</f>
        <v>0</v>
      </c>
      <c r="L102" s="429">
        <f>SHG!P101</f>
        <v>0</v>
      </c>
      <c r="M102" s="429">
        <f>SHG!Q101</f>
        <v>0</v>
      </c>
      <c r="N102" s="429">
        <f>SHG!R101</f>
        <v>0</v>
      </c>
      <c r="O102" s="430">
        <f>SHG!N101</f>
        <v>0</v>
      </c>
      <c r="P102" s="429">
        <f>payesh!CX62</f>
        <v>0</v>
      </c>
      <c r="Q102" s="432">
        <f ca="1">payesh!CX82</f>
        <v>3.315980702973952E+20</v>
      </c>
    </row>
    <row r="103" spans="4:17" ht="18.75" thickBot="1" x14ac:dyDescent="0.45">
      <c r="D103" s="433">
        <f>SHG!B102</f>
        <v>99</v>
      </c>
      <c r="E103" s="427">
        <f>SHG!C102</f>
        <v>0</v>
      </c>
      <c r="F103" s="421">
        <f>SHG!D102</f>
        <v>0</v>
      </c>
      <c r="G103" s="421">
        <f>SHG!E102</f>
        <v>0</v>
      </c>
      <c r="H103" s="422">
        <f>payesh!CY15</f>
        <v>0</v>
      </c>
      <c r="I103" s="421">
        <f>SHG!F102</f>
        <v>0</v>
      </c>
      <c r="J103" s="423"/>
      <c r="K103" s="421">
        <f>payesh!CY22</f>
        <v>0</v>
      </c>
      <c r="L103" s="421">
        <f>SHG!P102</f>
        <v>0</v>
      </c>
      <c r="M103" s="421">
        <f>SHG!Q102</f>
        <v>0</v>
      </c>
      <c r="N103" s="421">
        <f>SHG!R102</f>
        <v>0</v>
      </c>
      <c r="O103" s="422">
        <f>SHG!N102</f>
        <v>0</v>
      </c>
      <c r="P103" s="421">
        <f>payesh!CY62</f>
        <v>0</v>
      </c>
      <c r="Q103" s="424">
        <f ca="1">payesh!CY82</f>
        <v>6.631961405947904E+20</v>
      </c>
    </row>
    <row r="104" spans="4:17" ht="18.75" thickBot="1" x14ac:dyDescent="0.45">
      <c r="D104" s="426">
        <f>SHG!B103</f>
        <v>100</v>
      </c>
      <c r="E104" s="428">
        <f>SHG!C103</f>
        <v>0</v>
      </c>
      <c r="F104" s="429">
        <f>SHG!D103</f>
        <v>0</v>
      </c>
      <c r="G104" s="429">
        <f>SHG!E103</f>
        <v>0</v>
      </c>
      <c r="H104" s="430">
        <f>payesh!CZ15</f>
        <v>0</v>
      </c>
      <c r="I104" s="429">
        <f>SHG!F103</f>
        <v>0</v>
      </c>
      <c r="J104" s="431"/>
      <c r="K104" s="429">
        <f>payesh!CZ22</f>
        <v>0</v>
      </c>
      <c r="L104" s="429">
        <f>SHG!P103</f>
        <v>0</v>
      </c>
      <c r="M104" s="429">
        <f>SHG!Q103</f>
        <v>0</v>
      </c>
      <c r="N104" s="429">
        <f>SHG!R103</f>
        <v>0</v>
      </c>
      <c r="O104" s="430">
        <f>SHG!N103</f>
        <v>0</v>
      </c>
      <c r="P104" s="429">
        <f>payesh!CZ62</f>
        <v>0</v>
      </c>
      <c r="Q104" s="432">
        <f ca="1">payesh!CZ82</f>
        <v>1.3263922811895808E+21</v>
      </c>
    </row>
    <row r="105" spans="4:17" ht="18.75" thickBot="1" x14ac:dyDescent="0.45">
      <c r="D105" s="433">
        <f>SHG!B104</f>
        <v>101</v>
      </c>
      <c r="E105" s="427">
        <f>SHG!C104</f>
        <v>0</v>
      </c>
      <c r="F105" s="421">
        <f>SHG!D104</f>
        <v>0</v>
      </c>
      <c r="G105" s="421">
        <f>SHG!E104</f>
        <v>0</v>
      </c>
      <c r="H105" s="422">
        <f>payesh!DA15</f>
        <v>0</v>
      </c>
      <c r="I105" s="421">
        <f>SHG!F104</f>
        <v>0</v>
      </c>
      <c r="J105" s="423"/>
      <c r="K105" s="421">
        <f>payesh!DA22</f>
        <v>0</v>
      </c>
      <c r="L105" s="421">
        <f>SHG!P104</f>
        <v>0</v>
      </c>
      <c r="M105" s="421">
        <f>SHG!Q104</f>
        <v>0</v>
      </c>
      <c r="N105" s="421">
        <f>SHG!R104</f>
        <v>0</v>
      </c>
      <c r="O105" s="422">
        <f>SHG!N104</f>
        <v>0</v>
      </c>
      <c r="P105" s="421">
        <f>payesh!DA62</f>
        <v>0</v>
      </c>
      <c r="Q105" s="424">
        <f ca="1">payesh!DA82</f>
        <v>2.6527845623791616E+21</v>
      </c>
    </row>
    <row r="106" spans="4:17" ht="18.75" thickBot="1" x14ac:dyDescent="0.45">
      <c r="D106" s="426">
        <f>SHG!B105</f>
        <v>102</v>
      </c>
      <c r="E106" s="428">
        <f>SHG!C105</f>
        <v>0</v>
      </c>
      <c r="F106" s="429">
        <f>SHG!D105</f>
        <v>0</v>
      </c>
      <c r="G106" s="429">
        <f>SHG!E105</f>
        <v>0</v>
      </c>
      <c r="H106" s="430">
        <f>payesh!DB15</f>
        <v>0</v>
      </c>
      <c r="I106" s="429">
        <f>SHG!F105</f>
        <v>0</v>
      </c>
      <c r="J106" s="431"/>
      <c r="K106" s="429">
        <f>payesh!DB22</f>
        <v>0</v>
      </c>
      <c r="L106" s="429">
        <f>SHG!P105</f>
        <v>0</v>
      </c>
      <c r="M106" s="429">
        <f>SHG!Q105</f>
        <v>0</v>
      </c>
      <c r="N106" s="429">
        <f>SHG!R105</f>
        <v>0</v>
      </c>
      <c r="O106" s="430">
        <f>SHG!N105</f>
        <v>0</v>
      </c>
      <c r="P106" s="429">
        <f>payesh!DB62</f>
        <v>0</v>
      </c>
      <c r="Q106" s="432">
        <f ca="1">payesh!DB82</f>
        <v>5.3055691247583232E+21</v>
      </c>
    </row>
    <row r="107" spans="4:17" ht="18.75" thickBot="1" x14ac:dyDescent="0.45">
      <c r="D107" s="433">
        <f>SHG!B106</f>
        <v>103</v>
      </c>
      <c r="E107" s="427">
        <f>SHG!C106</f>
        <v>0</v>
      </c>
      <c r="F107" s="421">
        <f>SHG!D106</f>
        <v>0</v>
      </c>
      <c r="G107" s="421">
        <f>SHG!E106</f>
        <v>0</v>
      </c>
      <c r="H107" s="422">
        <f>payesh!DC15</f>
        <v>0</v>
      </c>
      <c r="I107" s="421">
        <f>SHG!F106</f>
        <v>0</v>
      </c>
      <c r="J107" s="423"/>
      <c r="K107" s="421">
        <f>payesh!DC22</f>
        <v>0</v>
      </c>
      <c r="L107" s="421">
        <f>SHG!P106</f>
        <v>0</v>
      </c>
      <c r="M107" s="421">
        <f>SHG!Q106</f>
        <v>0</v>
      </c>
      <c r="N107" s="421">
        <f>SHG!R106</f>
        <v>0</v>
      </c>
      <c r="O107" s="422">
        <f>SHG!N106</f>
        <v>0</v>
      </c>
      <c r="P107" s="421">
        <f>payesh!DC62</f>
        <v>0</v>
      </c>
      <c r="Q107" s="424">
        <f ca="1">payesh!DC82</f>
        <v>1.0611138249516646E+22</v>
      </c>
    </row>
    <row r="108" spans="4:17" ht="18.75" thickBot="1" x14ac:dyDescent="0.45">
      <c r="D108" s="426">
        <f>SHG!B107</f>
        <v>104</v>
      </c>
      <c r="E108" s="428">
        <f>SHG!C107</f>
        <v>0</v>
      </c>
      <c r="F108" s="429">
        <f>SHG!D107</f>
        <v>0</v>
      </c>
      <c r="G108" s="429">
        <f>SHG!E107</f>
        <v>0</v>
      </c>
      <c r="H108" s="430">
        <f>payesh!DD15</f>
        <v>0</v>
      </c>
      <c r="I108" s="429">
        <f>SHG!F107</f>
        <v>0</v>
      </c>
      <c r="J108" s="431"/>
      <c r="K108" s="429">
        <f>payesh!DD22</f>
        <v>0</v>
      </c>
      <c r="L108" s="429">
        <f>SHG!P107</f>
        <v>0</v>
      </c>
      <c r="M108" s="429">
        <f>SHG!Q107</f>
        <v>0</v>
      </c>
      <c r="N108" s="429">
        <f>SHG!R107</f>
        <v>0</v>
      </c>
      <c r="O108" s="430">
        <f>SHG!N107</f>
        <v>0</v>
      </c>
      <c r="P108" s="429">
        <f>payesh!DD62</f>
        <v>0</v>
      </c>
      <c r="Q108" s="432">
        <f ca="1">payesh!DD82</f>
        <v>2.1222276499033293E+22</v>
      </c>
    </row>
    <row r="109" spans="4:17" ht="18.75" thickBot="1" x14ac:dyDescent="0.45">
      <c r="D109" s="433">
        <f>SHG!B108</f>
        <v>105</v>
      </c>
      <c r="E109" s="427">
        <f>SHG!C108</f>
        <v>0</v>
      </c>
      <c r="F109" s="421">
        <f>SHG!D108</f>
        <v>0</v>
      </c>
      <c r="G109" s="421">
        <f>SHG!E108</f>
        <v>0</v>
      </c>
      <c r="H109" s="422">
        <f>payesh!DE15</f>
        <v>0</v>
      </c>
      <c r="I109" s="421">
        <f>SHG!F108</f>
        <v>0</v>
      </c>
      <c r="J109" s="423"/>
      <c r="K109" s="421">
        <f>payesh!DE22</f>
        <v>0</v>
      </c>
      <c r="L109" s="421">
        <f>SHG!P108</f>
        <v>0</v>
      </c>
      <c r="M109" s="421">
        <f>SHG!Q108</f>
        <v>0</v>
      </c>
      <c r="N109" s="421">
        <f>SHG!R108</f>
        <v>0</v>
      </c>
      <c r="O109" s="422">
        <f>SHG!N108</f>
        <v>0</v>
      </c>
      <c r="P109" s="421">
        <f>payesh!DE62</f>
        <v>0</v>
      </c>
      <c r="Q109" s="424">
        <f ca="1">payesh!DE82</f>
        <v>4.2444552998066586E+22</v>
      </c>
    </row>
    <row r="110" spans="4:17" ht="18.75" thickBot="1" x14ac:dyDescent="0.45">
      <c r="D110" s="426">
        <f>SHG!B109</f>
        <v>106</v>
      </c>
      <c r="E110" s="428">
        <f>SHG!C109</f>
        <v>0</v>
      </c>
      <c r="F110" s="429">
        <f>SHG!D109</f>
        <v>0</v>
      </c>
      <c r="G110" s="429">
        <f>SHG!E109</f>
        <v>0</v>
      </c>
      <c r="H110" s="430">
        <f>payesh!DF15</f>
        <v>0</v>
      </c>
      <c r="I110" s="429">
        <f>SHG!F109</f>
        <v>0</v>
      </c>
      <c r="J110" s="431"/>
      <c r="K110" s="429">
        <f>payesh!DF22</f>
        <v>0</v>
      </c>
      <c r="L110" s="429">
        <f>SHG!P109</f>
        <v>0</v>
      </c>
      <c r="M110" s="429">
        <f>SHG!Q109</f>
        <v>0</v>
      </c>
      <c r="N110" s="429">
        <f>SHG!R109</f>
        <v>0</v>
      </c>
      <c r="O110" s="430">
        <f>SHG!N109</f>
        <v>0</v>
      </c>
      <c r="P110" s="429">
        <f>payesh!DF62</f>
        <v>0</v>
      </c>
      <c r="Q110" s="432">
        <f ca="1">payesh!DF82</f>
        <v>8.4889105996133171E+22</v>
      </c>
    </row>
    <row r="111" spans="4:17" ht="18.75" thickBot="1" x14ac:dyDescent="0.45">
      <c r="D111" s="433">
        <f>SHG!B110</f>
        <v>107</v>
      </c>
      <c r="E111" s="427">
        <f>SHG!C110</f>
        <v>0</v>
      </c>
      <c r="F111" s="421">
        <f>SHG!D110</f>
        <v>0</v>
      </c>
      <c r="G111" s="421">
        <f>SHG!E110</f>
        <v>0</v>
      </c>
      <c r="H111" s="422">
        <f>payesh!DG15</f>
        <v>0</v>
      </c>
      <c r="I111" s="421">
        <f>SHG!F110</f>
        <v>0</v>
      </c>
      <c r="J111" s="423"/>
      <c r="K111" s="421">
        <f>payesh!DG22</f>
        <v>0</v>
      </c>
      <c r="L111" s="421">
        <f>SHG!P110</f>
        <v>0</v>
      </c>
      <c r="M111" s="421">
        <f>SHG!Q110</f>
        <v>0</v>
      </c>
      <c r="N111" s="421">
        <f>SHG!R110</f>
        <v>0</v>
      </c>
      <c r="O111" s="422">
        <f>SHG!N110</f>
        <v>0</v>
      </c>
      <c r="P111" s="421">
        <f>payesh!DG62</f>
        <v>0</v>
      </c>
      <c r="Q111" s="424">
        <f ca="1">payesh!DG82</f>
        <v>1.6977821199226634E+23</v>
      </c>
    </row>
    <row r="112" spans="4:17" ht="18.75" thickBot="1" x14ac:dyDescent="0.45">
      <c r="D112" s="426">
        <f>SHG!B111</f>
        <v>108</v>
      </c>
      <c r="E112" s="428">
        <f>SHG!C111</f>
        <v>0</v>
      </c>
      <c r="F112" s="429">
        <f>SHG!D111</f>
        <v>0</v>
      </c>
      <c r="G112" s="429">
        <f>SHG!E111</f>
        <v>0</v>
      </c>
      <c r="H112" s="430">
        <f>payesh!DH15</f>
        <v>0</v>
      </c>
      <c r="I112" s="429">
        <f>SHG!F111</f>
        <v>0</v>
      </c>
      <c r="J112" s="431"/>
      <c r="K112" s="429">
        <f>payesh!DH22</f>
        <v>0</v>
      </c>
      <c r="L112" s="429">
        <f>SHG!P111</f>
        <v>0</v>
      </c>
      <c r="M112" s="429">
        <f>SHG!Q111</f>
        <v>0</v>
      </c>
      <c r="N112" s="429">
        <f>SHG!R111</f>
        <v>0</v>
      </c>
      <c r="O112" s="430">
        <f>SHG!N111</f>
        <v>0</v>
      </c>
      <c r="P112" s="429">
        <f>payesh!DH62</f>
        <v>0</v>
      </c>
      <c r="Q112" s="432">
        <f ca="1">payesh!DH82</f>
        <v>3.3955642398453268E+23</v>
      </c>
    </row>
    <row r="113" spans="4:29" ht="18.75" thickBot="1" x14ac:dyDescent="0.45">
      <c r="D113" s="433">
        <f>SHG!B112</f>
        <v>109</v>
      </c>
      <c r="E113" s="427">
        <f>SHG!C112</f>
        <v>0</v>
      </c>
      <c r="F113" s="421">
        <f>SHG!D112</f>
        <v>0</v>
      </c>
      <c r="G113" s="421">
        <f>SHG!E112</f>
        <v>0</v>
      </c>
      <c r="H113" s="422">
        <f>payesh!DI15</f>
        <v>0</v>
      </c>
      <c r="I113" s="421">
        <f>SHG!F112</f>
        <v>0</v>
      </c>
      <c r="J113" s="423"/>
      <c r="K113" s="421">
        <f>payesh!DI22</f>
        <v>0</v>
      </c>
      <c r="L113" s="421">
        <f>SHG!P112</f>
        <v>0</v>
      </c>
      <c r="M113" s="421">
        <f>SHG!Q112</f>
        <v>0</v>
      </c>
      <c r="N113" s="421">
        <f>SHG!R112</f>
        <v>0</v>
      </c>
      <c r="O113" s="422">
        <f>SHG!N112</f>
        <v>0</v>
      </c>
      <c r="P113" s="421">
        <f>payesh!DI62</f>
        <v>0</v>
      </c>
      <c r="Q113" s="424">
        <f ca="1">payesh!DI82</f>
        <v>6.7911284796906537E+23</v>
      </c>
    </row>
    <row r="114" spans="4:29" ht="18.75" thickBot="1" x14ac:dyDescent="0.45">
      <c r="D114" s="426">
        <f>SHG!B113</f>
        <v>110</v>
      </c>
      <c r="E114" s="428">
        <f>SHG!C113</f>
        <v>0</v>
      </c>
      <c r="F114" s="429">
        <f>SHG!D113</f>
        <v>0</v>
      </c>
      <c r="G114" s="429">
        <f>SHG!E113</f>
        <v>0</v>
      </c>
      <c r="H114" s="430">
        <f>payesh!DJ15</f>
        <v>0</v>
      </c>
      <c r="I114" s="429">
        <f>SHG!F113</f>
        <v>0</v>
      </c>
      <c r="J114" s="431"/>
      <c r="K114" s="429">
        <f>payesh!DJ22</f>
        <v>0</v>
      </c>
      <c r="L114" s="429">
        <f>SHG!P113</f>
        <v>0</v>
      </c>
      <c r="M114" s="429">
        <f>SHG!Q113</f>
        <v>0</v>
      </c>
      <c r="N114" s="429">
        <f>SHG!R113</f>
        <v>0</v>
      </c>
      <c r="O114" s="430">
        <f>SHG!N113</f>
        <v>0</v>
      </c>
      <c r="P114" s="429">
        <f>payesh!DJ62</f>
        <v>0</v>
      </c>
      <c r="Q114" s="432">
        <f ca="1">payesh!DJ82</f>
        <v>1.3582256959381307E+24</v>
      </c>
    </row>
    <row r="115" spans="4:29" ht="18.75" thickBot="1" x14ac:dyDescent="0.45">
      <c r="D115" s="433">
        <f>SHG!B114</f>
        <v>111</v>
      </c>
      <c r="E115" s="427">
        <f>SHG!C114</f>
        <v>0</v>
      </c>
      <c r="F115" s="421">
        <f>SHG!D114</f>
        <v>0</v>
      </c>
      <c r="G115" s="421">
        <f>SHG!E114</f>
        <v>0</v>
      </c>
      <c r="H115" s="422">
        <f>payesh!DK15</f>
        <v>0</v>
      </c>
      <c r="I115" s="421">
        <f>SHG!F114</f>
        <v>0</v>
      </c>
      <c r="J115" s="423"/>
      <c r="K115" s="421">
        <f>payesh!DK22</f>
        <v>0</v>
      </c>
      <c r="L115" s="421">
        <f>SHG!P114</f>
        <v>0</v>
      </c>
      <c r="M115" s="421">
        <f>SHG!Q114</f>
        <v>0</v>
      </c>
      <c r="N115" s="421">
        <f>SHG!R114</f>
        <v>0</v>
      </c>
      <c r="O115" s="422">
        <f>SHG!N114</f>
        <v>0</v>
      </c>
      <c r="P115" s="421">
        <f>payesh!DK62</f>
        <v>0</v>
      </c>
      <c r="Q115" s="424">
        <f ca="1">payesh!DK82</f>
        <v>2.7164513918762615E+24</v>
      </c>
    </row>
    <row r="116" spans="4:29" ht="18.75" thickBot="1" x14ac:dyDescent="0.45">
      <c r="D116" s="426">
        <f>SHG!B115</f>
        <v>112</v>
      </c>
      <c r="E116" s="428">
        <f>SHG!C115</f>
        <v>0</v>
      </c>
      <c r="F116" s="429">
        <f>SHG!D115</f>
        <v>0</v>
      </c>
      <c r="G116" s="429">
        <f>SHG!E115</f>
        <v>0</v>
      </c>
      <c r="H116" s="430">
        <f>payesh!DL15</f>
        <v>0</v>
      </c>
      <c r="I116" s="429">
        <f>SHG!F115</f>
        <v>0</v>
      </c>
      <c r="J116" s="431"/>
      <c r="K116" s="429">
        <f>payesh!DL22</f>
        <v>0</v>
      </c>
      <c r="L116" s="429">
        <f>SHG!P115</f>
        <v>0</v>
      </c>
      <c r="M116" s="429">
        <f>SHG!Q115</f>
        <v>0</v>
      </c>
      <c r="N116" s="429">
        <f>SHG!R115</f>
        <v>0</v>
      </c>
      <c r="O116" s="430">
        <f>SHG!N115</f>
        <v>0</v>
      </c>
      <c r="P116" s="429">
        <f>payesh!DL62</f>
        <v>0</v>
      </c>
      <c r="Q116" s="432">
        <f ca="1">payesh!DL82</f>
        <v>5.432902783752523E+24</v>
      </c>
    </row>
    <row r="117" spans="4:29" ht="18.75" thickBot="1" x14ac:dyDescent="0.45">
      <c r="D117" s="433">
        <f>SHG!B116</f>
        <v>113</v>
      </c>
      <c r="E117" s="427">
        <f>SHG!C116</f>
        <v>0</v>
      </c>
      <c r="F117" s="421">
        <f>SHG!D116</f>
        <v>0</v>
      </c>
      <c r="G117" s="421">
        <f>SHG!E116</f>
        <v>0</v>
      </c>
      <c r="H117" s="422">
        <f>payesh!DM15</f>
        <v>0</v>
      </c>
      <c r="I117" s="421">
        <f>SHG!F116</f>
        <v>0</v>
      </c>
      <c r="J117" s="423"/>
      <c r="K117" s="421">
        <f>payesh!DM22</f>
        <v>0</v>
      </c>
      <c r="L117" s="421">
        <f>SHG!P116</f>
        <v>0</v>
      </c>
      <c r="M117" s="421">
        <f>SHG!Q116</f>
        <v>0</v>
      </c>
      <c r="N117" s="421">
        <f>SHG!R116</f>
        <v>0</v>
      </c>
      <c r="O117" s="422">
        <f>SHG!N116</f>
        <v>0</v>
      </c>
      <c r="P117" s="421">
        <f>payesh!DM62</f>
        <v>0</v>
      </c>
      <c r="Q117" s="424">
        <f ca="1">payesh!DM82</f>
        <v>1.0865805567505046E+25</v>
      </c>
    </row>
    <row r="118" spans="4:29" ht="18.75" thickBot="1" x14ac:dyDescent="0.45">
      <c r="D118" s="426">
        <f>SHG!B117</f>
        <v>114</v>
      </c>
      <c r="E118" s="428">
        <f>SHG!C117</f>
        <v>0</v>
      </c>
      <c r="F118" s="429">
        <f>SHG!D117</f>
        <v>0</v>
      </c>
      <c r="G118" s="429">
        <f>SHG!E117</f>
        <v>0</v>
      </c>
      <c r="H118" s="430">
        <f>payesh!DN15</f>
        <v>0</v>
      </c>
      <c r="I118" s="429">
        <f>SHG!F117</f>
        <v>0</v>
      </c>
      <c r="J118" s="431"/>
      <c r="K118" s="429">
        <f>payesh!DN22</f>
        <v>0</v>
      </c>
      <c r="L118" s="429">
        <f>SHG!P117</f>
        <v>0</v>
      </c>
      <c r="M118" s="429">
        <f>SHG!Q117</f>
        <v>0</v>
      </c>
      <c r="N118" s="429">
        <f>SHG!R117</f>
        <v>0</v>
      </c>
      <c r="O118" s="430">
        <f>SHG!N117</f>
        <v>0</v>
      </c>
      <c r="P118" s="429">
        <f>payesh!DN62</f>
        <v>0</v>
      </c>
      <c r="Q118" s="432">
        <f ca="1">payesh!DN82</f>
        <v>2.1731611135010092E+25</v>
      </c>
      <c r="W118" s="89"/>
      <c r="X118" s="89"/>
      <c r="Y118" s="89"/>
      <c r="Z118" s="89"/>
      <c r="AA118" s="89"/>
      <c r="AB118" s="89"/>
      <c r="AC118" s="89"/>
    </row>
    <row r="119" spans="4:29" ht="18.75" thickBot="1" x14ac:dyDescent="0.45">
      <c r="D119" s="433">
        <f>SHG!B118</f>
        <v>115</v>
      </c>
      <c r="E119" s="427">
        <f>SHG!C118</f>
        <v>0</v>
      </c>
      <c r="F119" s="421">
        <f>SHG!D118</f>
        <v>0</v>
      </c>
      <c r="G119" s="421">
        <f>SHG!E118</f>
        <v>0</v>
      </c>
      <c r="H119" s="422">
        <f>payesh!DO15</f>
        <v>0</v>
      </c>
      <c r="I119" s="421">
        <f>SHG!F118</f>
        <v>0</v>
      </c>
      <c r="J119" s="423"/>
      <c r="K119" s="421">
        <f>payesh!DO22</f>
        <v>0</v>
      </c>
      <c r="L119" s="421">
        <f>SHG!P118</f>
        <v>0</v>
      </c>
      <c r="M119" s="421">
        <f>SHG!Q118</f>
        <v>0</v>
      </c>
      <c r="N119" s="421">
        <f>SHG!R118</f>
        <v>0</v>
      </c>
      <c r="O119" s="422">
        <f>SHG!N118</f>
        <v>0</v>
      </c>
      <c r="P119" s="421">
        <f>payesh!DO62</f>
        <v>0</v>
      </c>
      <c r="Q119" s="424">
        <f ca="1">payesh!DO82</f>
        <v>4.3463222270020184E+25</v>
      </c>
    </row>
    <row r="120" spans="4:29" ht="18.75" thickBot="1" x14ac:dyDescent="0.45">
      <c r="D120" s="426">
        <f>SHG!B119</f>
        <v>116</v>
      </c>
      <c r="E120" s="428">
        <f>SHG!C119</f>
        <v>0</v>
      </c>
      <c r="F120" s="429">
        <f>SHG!D119</f>
        <v>0</v>
      </c>
      <c r="G120" s="429">
        <f>SHG!E119</f>
        <v>0</v>
      </c>
      <c r="H120" s="430">
        <f>payesh!DP15</f>
        <v>0</v>
      </c>
      <c r="I120" s="429">
        <f>SHG!F119</f>
        <v>0</v>
      </c>
      <c r="J120" s="431"/>
      <c r="K120" s="429">
        <f>payesh!DP22</f>
        <v>0</v>
      </c>
      <c r="L120" s="429">
        <f>SHG!P119</f>
        <v>0</v>
      </c>
      <c r="M120" s="429">
        <f>SHG!Q119</f>
        <v>0</v>
      </c>
      <c r="N120" s="429">
        <f>SHG!R119</f>
        <v>0</v>
      </c>
      <c r="O120" s="430">
        <f>SHG!N119</f>
        <v>0</v>
      </c>
      <c r="P120" s="429">
        <f>payesh!DP62</f>
        <v>0</v>
      </c>
      <c r="Q120" s="432">
        <f ca="1">payesh!DP82</f>
        <v>8.6926444540040367E+25</v>
      </c>
    </row>
    <row r="121" spans="4:29" ht="18.75" thickBot="1" x14ac:dyDescent="0.45">
      <c r="D121" s="433">
        <f>SHG!B120</f>
        <v>117</v>
      </c>
      <c r="E121" s="427">
        <f>SHG!C120</f>
        <v>0</v>
      </c>
      <c r="F121" s="421">
        <f>SHG!D120</f>
        <v>0</v>
      </c>
      <c r="G121" s="421">
        <f>SHG!E120</f>
        <v>0</v>
      </c>
      <c r="H121" s="422">
        <f>payesh!DQ15</f>
        <v>0</v>
      </c>
      <c r="I121" s="421">
        <f>SHG!F120</f>
        <v>0</v>
      </c>
      <c r="J121" s="423"/>
      <c r="K121" s="421">
        <f>payesh!DQ22</f>
        <v>0</v>
      </c>
      <c r="L121" s="421">
        <f>SHG!P120</f>
        <v>0</v>
      </c>
      <c r="M121" s="421">
        <f>SHG!Q120</f>
        <v>0</v>
      </c>
      <c r="N121" s="421">
        <f>SHG!R120</f>
        <v>0</v>
      </c>
      <c r="O121" s="422">
        <f>SHG!N120</f>
        <v>0</v>
      </c>
      <c r="P121" s="421">
        <f>payesh!DQ62</f>
        <v>0</v>
      </c>
      <c r="Q121" s="424">
        <f ca="1">payesh!DQ82</f>
        <v>1.7385288908008073E+26</v>
      </c>
    </row>
    <row r="122" spans="4:29" ht="18.75" thickBot="1" x14ac:dyDescent="0.45">
      <c r="D122" s="426">
        <f>SHG!B121</f>
        <v>118</v>
      </c>
      <c r="E122" s="428">
        <f>SHG!C121</f>
        <v>0</v>
      </c>
      <c r="F122" s="429">
        <f>SHG!D121</f>
        <v>0</v>
      </c>
      <c r="G122" s="429">
        <f>SHG!E121</f>
        <v>0</v>
      </c>
      <c r="H122" s="430">
        <f>payesh!DR15</f>
        <v>0</v>
      </c>
      <c r="I122" s="429">
        <f>SHG!F121</f>
        <v>0</v>
      </c>
      <c r="J122" s="431"/>
      <c r="K122" s="429">
        <f>payesh!DR22</f>
        <v>0</v>
      </c>
      <c r="L122" s="429">
        <f>SHG!P121</f>
        <v>0</v>
      </c>
      <c r="M122" s="429">
        <f>SHG!Q121</f>
        <v>0</v>
      </c>
      <c r="N122" s="429">
        <f>SHG!R121</f>
        <v>0</v>
      </c>
      <c r="O122" s="430">
        <f>SHG!N121</f>
        <v>0</v>
      </c>
      <c r="P122" s="429">
        <f>payesh!DR62</f>
        <v>0</v>
      </c>
      <c r="Q122" s="432">
        <f ca="1">payesh!DR82</f>
        <v>3.4770577816016147E+26</v>
      </c>
    </row>
    <row r="123" spans="4:29" ht="18.75" thickBot="1" x14ac:dyDescent="0.45">
      <c r="D123" s="433">
        <f>SHG!B122</f>
        <v>119</v>
      </c>
      <c r="E123" s="427">
        <f>SHG!C122</f>
        <v>0</v>
      </c>
      <c r="F123" s="421">
        <f>SHG!D122</f>
        <v>0</v>
      </c>
      <c r="G123" s="421">
        <f>SHG!E122</f>
        <v>0</v>
      </c>
      <c r="H123" s="422">
        <f>payesh!DS15</f>
        <v>0</v>
      </c>
      <c r="I123" s="421">
        <f>SHG!F122</f>
        <v>0</v>
      </c>
      <c r="J123" s="423"/>
      <c r="K123" s="421">
        <f>payesh!DS22</f>
        <v>0</v>
      </c>
      <c r="L123" s="421">
        <f>SHG!P122</f>
        <v>0</v>
      </c>
      <c r="M123" s="421">
        <f>SHG!Q122</f>
        <v>0</v>
      </c>
      <c r="N123" s="421">
        <f>SHG!R122</f>
        <v>0</v>
      </c>
      <c r="O123" s="422">
        <f>SHG!N122</f>
        <v>0</v>
      </c>
      <c r="P123" s="421">
        <f>payesh!DS62</f>
        <v>0</v>
      </c>
      <c r="Q123" s="424">
        <f ca="1">payesh!DS82</f>
        <v>6.9541155632032294E+26</v>
      </c>
    </row>
    <row r="124" spans="4:29" ht="18.75" thickBot="1" x14ac:dyDescent="0.45">
      <c r="D124" s="426">
        <f>SHG!B123</f>
        <v>120</v>
      </c>
      <c r="E124" s="428">
        <f>SHG!C123</f>
        <v>0</v>
      </c>
      <c r="F124" s="429">
        <f>SHG!D123</f>
        <v>0</v>
      </c>
      <c r="G124" s="429">
        <f>SHG!E123</f>
        <v>0</v>
      </c>
      <c r="H124" s="430">
        <f>payesh!DT15</f>
        <v>0</v>
      </c>
      <c r="I124" s="429">
        <f>SHG!F123</f>
        <v>0</v>
      </c>
      <c r="J124" s="431"/>
      <c r="K124" s="429">
        <f>payesh!DT22</f>
        <v>0</v>
      </c>
      <c r="L124" s="429">
        <f>SHG!P123</f>
        <v>0</v>
      </c>
      <c r="M124" s="429">
        <f>SHG!Q123</f>
        <v>0</v>
      </c>
      <c r="N124" s="429">
        <f>SHG!R123</f>
        <v>0</v>
      </c>
      <c r="O124" s="430">
        <f>SHG!N123</f>
        <v>0</v>
      </c>
      <c r="P124" s="429">
        <f>payesh!DT62</f>
        <v>0</v>
      </c>
      <c r="Q124" s="432">
        <f ca="1">payesh!DT82</f>
        <v>1.3908231126406459E+27</v>
      </c>
    </row>
    <row r="125" spans="4:29" ht="18.75" thickBot="1" x14ac:dyDescent="0.45">
      <c r="D125" s="433">
        <f>SHG!B124</f>
        <v>121</v>
      </c>
      <c r="E125" s="427">
        <f>SHG!C124</f>
        <v>0</v>
      </c>
      <c r="F125" s="421">
        <f>SHG!D124</f>
        <v>0</v>
      </c>
      <c r="G125" s="421">
        <f>SHG!E124</f>
        <v>0</v>
      </c>
      <c r="H125" s="422">
        <f>payesh!DU15</f>
        <v>0</v>
      </c>
      <c r="I125" s="421">
        <f>SHG!F124</f>
        <v>0</v>
      </c>
      <c r="J125" s="423"/>
      <c r="K125" s="421">
        <f>payesh!DU22</f>
        <v>0</v>
      </c>
      <c r="L125" s="421">
        <f>SHG!P124</f>
        <v>0</v>
      </c>
      <c r="M125" s="421">
        <f>SHG!Q124</f>
        <v>0</v>
      </c>
      <c r="N125" s="421">
        <f>SHG!R124</f>
        <v>0</v>
      </c>
      <c r="O125" s="422">
        <f>SHG!N124</f>
        <v>0</v>
      </c>
      <c r="P125" s="421">
        <f>payesh!DU62</f>
        <v>0</v>
      </c>
      <c r="Q125" s="424">
        <f ca="1">payesh!DU82</f>
        <v>2.7816462252812918E+27</v>
      </c>
    </row>
    <row r="126" spans="4:29" ht="18.75" thickBot="1" x14ac:dyDescent="0.45">
      <c r="D126" s="426">
        <f>SHG!B125</f>
        <v>122</v>
      </c>
      <c r="E126" s="428">
        <f>SHG!C125</f>
        <v>0</v>
      </c>
      <c r="F126" s="429">
        <f>SHG!D125</f>
        <v>0</v>
      </c>
      <c r="G126" s="429">
        <f>SHG!E125</f>
        <v>0</v>
      </c>
      <c r="H126" s="430">
        <f>payesh!DV15</f>
        <v>0</v>
      </c>
      <c r="I126" s="429">
        <f>SHG!F125</f>
        <v>0</v>
      </c>
      <c r="J126" s="431"/>
      <c r="K126" s="429">
        <f>payesh!DV22</f>
        <v>0</v>
      </c>
      <c r="L126" s="429">
        <f>SHG!P125</f>
        <v>0</v>
      </c>
      <c r="M126" s="429">
        <f>SHG!Q125</f>
        <v>0</v>
      </c>
      <c r="N126" s="429">
        <f>SHG!R125</f>
        <v>0</v>
      </c>
      <c r="O126" s="430">
        <f>SHG!N125</f>
        <v>0</v>
      </c>
      <c r="P126" s="429">
        <f>payesh!DV62</f>
        <v>0</v>
      </c>
      <c r="Q126" s="432">
        <f ca="1">payesh!DV82</f>
        <v>5.5632924505625835E+27</v>
      </c>
    </row>
    <row r="127" spans="4:29" ht="18.75" thickBot="1" x14ac:dyDescent="0.45">
      <c r="D127" s="433">
        <f>SHG!B126</f>
        <v>123</v>
      </c>
      <c r="E127" s="427">
        <f>SHG!C126</f>
        <v>0</v>
      </c>
      <c r="F127" s="421">
        <f>SHG!D126</f>
        <v>0</v>
      </c>
      <c r="G127" s="421">
        <f>SHG!E126</f>
        <v>0</v>
      </c>
      <c r="H127" s="422">
        <f>payesh!DW15</f>
        <v>0</v>
      </c>
      <c r="I127" s="421">
        <f>SHG!F126</f>
        <v>0</v>
      </c>
      <c r="J127" s="423"/>
      <c r="K127" s="421">
        <f>payesh!DW22</f>
        <v>0</v>
      </c>
      <c r="L127" s="421">
        <f>SHG!P126</f>
        <v>0</v>
      </c>
      <c r="M127" s="421">
        <f>SHG!Q126</f>
        <v>0</v>
      </c>
      <c r="N127" s="421">
        <f>SHG!R126</f>
        <v>0</v>
      </c>
      <c r="O127" s="422">
        <f>SHG!N126</f>
        <v>0</v>
      </c>
      <c r="P127" s="421">
        <f>payesh!DW62</f>
        <v>0</v>
      </c>
      <c r="Q127" s="424">
        <f ca="1">payesh!DW82</f>
        <v>1.1126584901125167E+28</v>
      </c>
    </row>
    <row r="128" spans="4:29" ht="18.75" thickBot="1" x14ac:dyDescent="0.45">
      <c r="D128" s="426">
        <f>SHG!B127</f>
        <v>124</v>
      </c>
      <c r="E128" s="428">
        <f>SHG!C127</f>
        <v>0</v>
      </c>
      <c r="F128" s="429">
        <f>SHG!D127</f>
        <v>0</v>
      </c>
      <c r="G128" s="429">
        <f>SHG!E127</f>
        <v>0</v>
      </c>
      <c r="H128" s="430">
        <f>payesh!DX15</f>
        <v>0</v>
      </c>
      <c r="I128" s="429">
        <f>SHG!F127</f>
        <v>0</v>
      </c>
      <c r="J128" s="431"/>
      <c r="K128" s="429">
        <f>payesh!DX22</f>
        <v>0</v>
      </c>
      <c r="L128" s="429">
        <f>SHG!P127</f>
        <v>0</v>
      </c>
      <c r="M128" s="429">
        <f>SHG!Q127</f>
        <v>0</v>
      </c>
      <c r="N128" s="429">
        <f>SHG!R127</f>
        <v>0</v>
      </c>
      <c r="O128" s="430">
        <f>SHG!N127</f>
        <v>0</v>
      </c>
      <c r="P128" s="429">
        <f>payesh!DX62</f>
        <v>0</v>
      </c>
      <c r="Q128" s="432">
        <f ca="1">payesh!DX82</f>
        <v>2.2253169802250334E+28</v>
      </c>
    </row>
    <row r="129" spans="4:17" ht="18.75" thickBot="1" x14ac:dyDescent="0.45">
      <c r="D129" s="433">
        <f>SHG!B128</f>
        <v>125</v>
      </c>
      <c r="E129" s="427">
        <f>SHG!C128</f>
        <v>0</v>
      </c>
      <c r="F129" s="421">
        <f>SHG!D128</f>
        <v>0</v>
      </c>
      <c r="G129" s="421">
        <f>SHG!E128</f>
        <v>0</v>
      </c>
      <c r="H129" s="422">
        <f>payesh!DY15</f>
        <v>0</v>
      </c>
      <c r="I129" s="421">
        <f>SHG!F128</f>
        <v>0</v>
      </c>
      <c r="J129" s="423"/>
      <c r="K129" s="421">
        <f>payesh!DY22</f>
        <v>0</v>
      </c>
      <c r="L129" s="421">
        <f>SHG!P128</f>
        <v>0</v>
      </c>
      <c r="M129" s="421">
        <f>SHG!Q128</f>
        <v>0</v>
      </c>
      <c r="N129" s="421">
        <f>SHG!R128</f>
        <v>0</v>
      </c>
      <c r="O129" s="422">
        <f>SHG!N128</f>
        <v>0</v>
      </c>
      <c r="P129" s="421">
        <f>payesh!DY62</f>
        <v>0</v>
      </c>
      <c r="Q129" s="424">
        <f ca="1">payesh!DY82</f>
        <v>4.4506339604500668E+28</v>
      </c>
    </row>
    <row r="130" spans="4:17" ht="18.75" thickBot="1" x14ac:dyDescent="0.45">
      <c r="D130" s="426">
        <f>SHG!B129</f>
        <v>126</v>
      </c>
      <c r="E130" s="428">
        <f>SHG!C129</f>
        <v>0</v>
      </c>
      <c r="F130" s="429">
        <f>SHG!D129</f>
        <v>0</v>
      </c>
      <c r="G130" s="429">
        <f>SHG!E129</f>
        <v>0</v>
      </c>
      <c r="H130" s="430">
        <f>payesh!DZ15</f>
        <v>0</v>
      </c>
      <c r="I130" s="429">
        <f>SHG!F129</f>
        <v>0</v>
      </c>
      <c r="J130" s="431"/>
      <c r="K130" s="429">
        <f>payesh!DZ22</f>
        <v>0</v>
      </c>
      <c r="L130" s="429">
        <f>SHG!P129</f>
        <v>0</v>
      </c>
      <c r="M130" s="429">
        <f>SHG!Q129</f>
        <v>0</v>
      </c>
      <c r="N130" s="429">
        <f>SHG!R129</f>
        <v>0</v>
      </c>
      <c r="O130" s="430">
        <f>SHG!N129</f>
        <v>0</v>
      </c>
      <c r="P130" s="429">
        <f>payesh!DZ62</f>
        <v>0</v>
      </c>
      <c r="Q130" s="432">
        <f ca="1">payesh!DZ82</f>
        <v>8.9012679209001336E+28</v>
      </c>
    </row>
    <row r="131" spans="4:17" ht="18.75" thickBot="1" x14ac:dyDescent="0.45">
      <c r="D131" s="433">
        <f>SHG!B130</f>
        <v>127</v>
      </c>
      <c r="E131" s="427">
        <f>SHG!C130</f>
        <v>0</v>
      </c>
      <c r="F131" s="421">
        <f>SHG!D130</f>
        <v>0</v>
      </c>
      <c r="G131" s="421">
        <f>SHG!E130</f>
        <v>0</v>
      </c>
      <c r="H131" s="422">
        <f>payesh!EA15</f>
        <v>0</v>
      </c>
      <c r="I131" s="421">
        <f>SHG!F130</f>
        <v>0</v>
      </c>
      <c r="J131" s="423"/>
      <c r="K131" s="421">
        <f>payesh!EA22</f>
        <v>0</v>
      </c>
      <c r="L131" s="421">
        <f>SHG!P130</f>
        <v>0</v>
      </c>
      <c r="M131" s="421">
        <f>SHG!Q130</f>
        <v>0</v>
      </c>
      <c r="N131" s="421">
        <f>SHG!R130</f>
        <v>0</v>
      </c>
      <c r="O131" s="422">
        <f>SHG!N130</f>
        <v>0</v>
      </c>
      <c r="P131" s="421">
        <f>payesh!EA62</f>
        <v>0</v>
      </c>
      <c r="Q131" s="424">
        <f ca="1">payesh!EA82</f>
        <v>1.7802535841800267E+29</v>
      </c>
    </row>
    <row r="132" spans="4:17" ht="18.75" thickBot="1" x14ac:dyDescent="0.45">
      <c r="D132" s="426">
        <f>SHG!B131</f>
        <v>128</v>
      </c>
      <c r="E132" s="428">
        <f>SHG!C131</f>
        <v>0</v>
      </c>
      <c r="F132" s="429">
        <f>SHG!D131</f>
        <v>0</v>
      </c>
      <c r="G132" s="429">
        <f>SHG!E131</f>
        <v>0</v>
      </c>
      <c r="H132" s="430">
        <f>payesh!EB15</f>
        <v>0</v>
      </c>
      <c r="I132" s="429">
        <f>SHG!F131</f>
        <v>0</v>
      </c>
      <c r="J132" s="431"/>
      <c r="K132" s="429">
        <f>payesh!EB22</f>
        <v>0</v>
      </c>
      <c r="L132" s="429">
        <f>SHG!P131</f>
        <v>0</v>
      </c>
      <c r="M132" s="429">
        <f>SHG!Q131</f>
        <v>0</v>
      </c>
      <c r="N132" s="429">
        <f>SHG!R131</f>
        <v>0</v>
      </c>
      <c r="O132" s="430">
        <f>SHG!N131</f>
        <v>0</v>
      </c>
      <c r="P132" s="429">
        <f>payesh!EB62</f>
        <v>0</v>
      </c>
      <c r="Q132" s="432">
        <f ca="1">payesh!EB82</f>
        <v>3.5605071683600534E+29</v>
      </c>
    </row>
    <row r="133" spans="4:17" ht="18.75" thickBot="1" x14ac:dyDescent="0.45">
      <c r="D133" s="433">
        <f>SHG!B132</f>
        <v>129</v>
      </c>
      <c r="E133" s="427">
        <f>SHG!C132</f>
        <v>0</v>
      </c>
      <c r="F133" s="421">
        <f>SHG!D132</f>
        <v>0</v>
      </c>
      <c r="G133" s="421">
        <f>SHG!E132</f>
        <v>0</v>
      </c>
      <c r="H133" s="422">
        <f>payesh!EC15</f>
        <v>0</v>
      </c>
      <c r="I133" s="421">
        <f>SHG!F132</f>
        <v>0</v>
      </c>
      <c r="J133" s="423"/>
      <c r="K133" s="421">
        <f>payesh!EC22</f>
        <v>0</v>
      </c>
      <c r="L133" s="421">
        <f>SHG!P132</f>
        <v>0</v>
      </c>
      <c r="M133" s="421">
        <f>SHG!Q132</f>
        <v>0</v>
      </c>
      <c r="N133" s="421">
        <f>SHG!R132</f>
        <v>0</v>
      </c>
      <c r="O133" s="422">
        <f>SHG!N132</f>
        <v>0</v>
      </c>
      <c r="P133" s="421">
        <f>payesh!EC62</f>
        <v>0</v>
      </c>
      <c r="Q133" s="424">
        <f ca="1">payesh!EC82</f>
        <v>7.1210143367201069E+29</v>
      </c>
    </row>
    <row r="134" spans="4:17" ht="18.75" thickBot="1" x14ac:dyDescent="0.45">
      <c r="D134" s="426">
        <f>SHG!B133</f>
        <v>130</v>
      </c>
      <c r="E134" s="428">
        <f>SHG!C133</f>
        <v>0</v>
      </c>
      <c r="F134" s="429">
        <f>SHG!D133</f>
        <v>0</v>
      </c>
      <c r="G134" s="429">
        <f>SHG!E133</f>
        <v>0</v>
      </c>
      <c r="H134" s="430">
        <f>payesh!ED15</f>
        <v>0</v>
      </c>
      <c r="I134" s="429">
        <f>SHG!F133</f>
        <v>0</v>
      </c>
      <c r="J134" s="431"/>
      <c r="K134" s="429">
        <f>payesh!ED22</f>
        <v>0</v>
      </c>
      <c r="L134" s="429">
        <f>SHG!P133</f>
        <v>0</v>
      </c>
      <c r="M134" s="429">
        <f>SHG!Q133</f>
        <v>0</v>
      </c>
      <c r="N134" s="429">
        <f>SHG!R133</f>
        <v>0</v>
      </c>
      <c r="O134" s="430">
        <f>SHG!N133</f>
        <v>0</v>
      </c>
      <c r="P134" s="429">
        <f>payesh!ED62</f>
        <v>0</v>
      </c>
      <c r="Q134" s="432">
        <f ca="1">payesh!ED82</f>
        <v>1.4242028673440214E+30</v>
      </c>
    </row>
  </sheetData>
  <sheetProtection algorithmName="SHA-512" hashValue="/X6C0SJDlAr4WZGGAfyNBa6YYQxcvtM1grr9HyW4B00Lhw7RiQF6gzQk0KEm0wi0siSK362HEQ4R8dombWfZzA==" saltValue="d/jLZ2nWXqIbCUErJN77Xw=="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32" t="s">
        <v>71</v>
      </c>
      <c r="D2" s="733"/>
      <c r="E2" s="733"/>
      <c r="F2" s="733"/>
      <c r="G2" s="733"/>
      <c r="H2" s="733"/>
      <c r="I2" s="733"/>
      <c r="J2" s="733"/>
      <c r="K2" s="733"/>
      <c r="L2" s="733"/>
      <c r="M2" s="734"/>
      <c r="N2" s="734"/>
      <c r="O2" s="734"/>
      <c r="P2" s="734"/>
      <c r="Q2" s="734"/>
      <c r="R2" s="734"/>
      <c r="S2" s="733"/>
      <c r="T2" s="733"/>
      <c r="U2" s="733"/>
      <c r="V2" s="733"/>
      <c r="W2" s="734"/>
      <c r="X2" s="734"/>
      <c r="Y2" s="734"/>
      <c r="Z2" s="73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36" t="s">
        <v>256</v>
      </c>
      <c r="D3" s="737"/>
      <c r="E3" s="737"/>
      <c r="F3" s="737"/>
      <c r="G3" s="737"/>
      <c r="H3" s="737"/>
      <c r="I3" s="737"/>
      <c r="J3" s="737"/>
      <c r="K3" s="737"/>
      <c r="L3" s="738"/>
      <c r="M3" s="745" t="s">
        <v>278</v>
      </c>
      <c r="N3" s="746"/>
      <c r="O3" s="746"/>
      <c r="P3" s="746"/>
      <c r="Q3" s="746"/>
      <c r="R3" s="747"/>
      <c r="S3" s="737" t="str">
        <f>C3</f>
        <v>شهرستان:</v>
      </c>
      <c r="T3" s="737"/>
      <c r="U3" s="737"/>
      <c r="V3" s="737"/>
      <c r="W3" s="726" t="s">
        <v>281</v>
      </c>
      <c r="X3" s="727"/>
      <c r="Y3" s="727"/>
      <c r="Z3" s="728"/>
      <c r="AA3" s="259" t="str">
        <f>payesh!E5</f>
        <v>زنجیره</v>
      </c>
      <c r="AB3" s="209" t="str">
        <f>payesh!F5</f>
        <v>زنجیره</v>
      </c>
      <c r="AC3" s="209" t="str">
        <f>payesh!G5</f>
        <v>زنجیره</v>
      </c>
      <c r="AD3" s="209" t="str">
        <f>payesh!H5</f>
        <v>زنجیره</v>
      </c>
      <c r="AE3" s="209" t="str">
        <f>payesh!I5</f>
        <v>کل کل</v>
      </c>
      <c r="AF3" s="209" t="str">
        <f>payesh!J5</f>
        <v>کل کل</v>
      </c>
      <c r="AG3" s="209" t="str">
        <f>payesh!K5</f>
        <v>کل کل</v>
      </c>
      <c r="AH3" s="209" t="str">
        <f>payesh!L5</f>
        <v>کل کل</v>
      </c>
      <c r="AI3" s="209" t="str">
        <f>payesh!M5</f>
        <v>زنجیره</v>
      </c>
      <c r="AJ3" s="209" t="str">
        <f>payesh!N5</f>
        <v xml:space="preserve">کل کل </v>
      </c>
      <c r="AK3" s="209" t="str">
        <f>payesh!O5</f>
        <v>محمدقلی</v>
      </c>
      <c r="AL3" s="209" t="str">
        <f>payesh!P5</f>
        <v>محمدقلی</v>
      </c>
      <c r="AM3" s="209" t="str">
        <f>payesh!Q5</f>
        <v>صیدنظری</v>
      </c>
      <c r="AN3" s="209" t="str">
        <f>payesh!R5</f>
        <v>گدمه</v>
      </c>
      <c r="AO3" s="209" t="str">
        <f>payesh!S5</f>
        <v>گدمه</v>
      </c>
      <c r="AP3" s="209" t="str">
        <f>payesh!T5</f>
        <v>صیدنظری سفلی</v>
      </c>
      <c r="AQ3" s="209" t="str">
        <f>payesh!U5</f>
        <v>صیدنظری سفلی</v>
      </c>
      <c r="AR3" s="209" t="str">
        <f>payesh!V5</f>
        <v>شیراوند</v>
      </c>
      <c r="AS3" s="209" t="str">
        <f>payesh!W5</f>
        <v>شیراوند</v>
      </c>
      <c r="AT3" s="209" t="str">
        <f>payesh!X5</f>
        <v>محمد قلی</v>
      </c>
      <c r="AU3" s="209" t="str">
        <f>payesh!Y5</f>
        <v>گدمه</v>
      </c>
      <c r="AV3" s="209" t="str">
        <f>payesh!Z5</f>
        <v>صید نظری علیا</v>
      </c>
      <c r="AW3" s="209" t="str">
        <f>payesh!AA5</f>
        <v>صید نظری سفلی</v>
      </c>
      <c r="AX3" s="209" t="str">
        <f>payesh!AB5</f>
        <v>گدمه</v>
      </c>
      <c r="AY3" s="209" t="str">
        <f>payesh!AC5</f>
        <v>زمان</v>
      </c>
      <c r="AZ3" s="209" t="str">
        <f>payesh!AD5</f>
        <v>سلطانقلی سفلی</v>
      </c>
      <c r="BA3" s="209" t="str">
        <f>payesh!AE5</f>
        <v>کل کل</v>
      </c>
      <c r="BB3" s="209" t="str">
        <f>payesh!AF5</f>
        <v>گدمه</v>
      </c>
      <c r="BC3" s="209" t="str">
        <f>payesh!AG5</f>
        <v>زمان</v>
      </c>
      <c r="BD3" s="209" t="str">
        <f>payesh!AH5</f>
        <v>سلطانقلی</v>
      </c>
      <c r="BE3" s="209" t="str">
        <f>payesh!AI5</f>
        <v>سلطانقلی</v>
      </c>
      <c r="BF3" s="209" t="str">
        <f>payesh!AJ5</f>
        <v>شیراوند</v>
      </c>
      <c r="BG3" s="209" t="str">
        <f>payesh!AK5</f>
        <v>صید نظری سفلی</v>
      </c>
      <c r="BH3" s="209" t="str">
        <f>payesh!AL5</f>
        <v>صید نظری سفلی</v>
      </c>
      <c r="BI3" s="209" t="str">
        <f>payesh!AM5</f>
        <v>صید نظری علیا</v>
      </c>
      <c r="BJ3" s="209" t="str">
        <f>payesh!AN5</f>
        <v>محمدقلی</v>
      </c>
      <c r="BK3" s="209" t="str">
        <f>payesh!AO5</f>
        <v>گدمه</v>
      </c>
      <c r="BL3" s="209" t="str">
        <f>payesh!AP5</f>
        <v>گدمه</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42.75" thickBot="1" x14ac:dyDescent="0.3">
      <c r="C4" s="739" t="str">
        <f>payesh!E4</f>
        <v>چرداول</v>
      </c>
      <c r="D4" s="740"/>
      <c r="E4" s="740"/>
      <c r="F4" s="740"/>
      <c r="G4" s="740"/>
      <c r="H4" s="740"/>
      <c r="I4" s="740"/>
      <c r="J4" s="740"/>
      <c r="K4" s="740"/>
      <c r="L4" s="741"/>
      <c r="M4" s="748"/>
      <c r="N4" s="749"/>
      <c r="O4" s="749"/>
      <c r="P4" s="749"/>
      <c r="Q4" s="749"/>
      <c r="R4" s="750"/>
      <c r="S4" s="740" t="str">
        <f>C4</f>
        <v>چرداول</v>
      </c>
      <c r="T4" s="740"/>
      <c r="U4" s="740"/>
      <c r="V4" s="740"/>
      <c r="W4" s="729"/>
      <c r="X4" s="730"/>
      <c r="Y4" s="730"/>
      <c r="Z4" s="731"/>
      <c r="AA4" s="260" t="str">
        <f>payesh!E6</f>
        <v>قلارنگ</v>
      </c>
      <c r="AB4" s="211" t="str">
        <f>payesh!F6</f>
        <v>زاگرس</v>
      </c>
      <c r="AC4" s="211" t="str">
        <f>payesh!G6</f>
        <v>آلامتو</v>
      </c>
      <c r="AD4" s="211" t="str">
        <f>payesh!H6</f>
        <v>مانشت</v>
      </c>
      <c r="AE4" s="211" t="str">
        <f>payesh!I6</f>
        <v>سنبل</v>
      </c>
      <c r="AF4" s="211" t="str">
        <f>payesh!J6</f>
        <v>لاله</v>
      </c>
      <c r="AG4" s="211" t="str">
        <f>payesh!K6</f>
        <v xml:space="preserve">بنفشه </v>
      </c>
      <c r="AH4" s="211" t="str">
        <f>payesh!L6</f>
        <v>بهار</v>
      </c>
      <c r="AI4" s="211" t="str">
        <f>payesh!M6</f>
        <v>لاله واژگون</v>
      </c>
      <c r="AJ4" s="211" t="str">
        <f>payesh!N6</f>
        <v>گل مریم</v>
      </c>
      <c r="AK4" s="211" t="str">
        <f>payesh!O6</f>
        <v>یاس</v>
      </c>
      <c r="AL4" s="211" t="str">
        <f>payesh!P6</f>
        <v>صدف</v>
      </c>
      <c r="AM4" s="211" t="str">
        <f>payesh!Q6</f>
        <v>ملیکا</v>
      </c>
      <c r="AN4" s="211" t="str">
        <f>payesh!R6</f>
        <v>نرگس</v>
      </c>
      <c r="AO4" s="211" t="str">
        <f>payesh!S6</f>
        <v>یاس</v>
      </c>
      <c r="AP4" s="211" t="str">
        <f>payesh!T6</f>
        <v>مهلا</v>
      </c>
      <c r="AQ4" s="211" t="str">
        <f>payesh!U6</f>
        <v>گل رز</v>
      </c>
      <c r="AR4" s="211" t="str">
        <f>payesh!V6</f>
        <v>گلهای بهشت</v>
      </c>
      <c r="AS4" s="211" t="str">
        <f>payesh!W6</f>
        <v>مائده</v>
      </c>
      <c r="AT4" s="211" t="str">
        <f>payesh!X6</f>
        <v>ستایش</v>
      </c>
      <c r="AU4" s="211" t="str">
        <f>payesh!Y6</f>
        <v>رز سفید</v>
      </c>
      <c r="AV4" s="211" t="str">
        <f>payesh!Z6</f>
        <v>نازنین</v>
      </c>
      <c r="AW4" s="211" t="str">
        <f>payesh!AA6</f>
        <v>هانیه</v>
      </c>
      <c r="AX4" s="211" t="str">
        <f>payesh!AB6</f>
        <v>شبنم</v>
      </c>
      <c r="AY4" s="211" t="str">
        <f>payesh!AC6</f>
        <v>میخک</v>
      </c>
      <c r="AZ4" s="211" t="str">
        <f>payesh!AD6</f>
        <v>باران</v>
      </c>
      <c r="BA4" s="211" t="str">
        <f>payesh!AE6</f>
        <v>هلیا</v>
      </c>
      <c r="BB4" s="211" t="str">
        <f>payesh!AF6</f>
        <v>مهرگان</v>
      </c>
      <c r="BC4" s="211" t="str">
        <f>payesh!AG6</f>
        <v>روژان</v>
      </c>
      <c r="BD4" s="211" t="str">
        <f>payesh!AH6</f>
        <v>بانکول</v>
      </c>
      <c r="BE4" s="211" t="str">
        <f>payesh!AI6</f>
        <v>قاصدک</v>
      </c>
      <c r="BF4" s="211" t="str">
        <f>payesh!AJ6</f>
        <v>باران</v>
      </c>
      <c r="BG4" s="211" t="str">
        <f>payesh!AK6</f>
        <v>گل نرگس</v>
      </c>
      <c r="BH4" s="211" t="str">
        <f>payesh!AL6</f>
        <v>نثا</v>
      </c>
      <c r="BI4" s="211" t="str">
        <f>payesh!AM6</f>
        <v>پرنیان</v>
      </c>
      <c r="BJ4" s="211" t="str">
        <f>payesh!AN6</f>
        <v>گل محمدی</v>
      </c>
      <c r="BK4" s="211" t="str">
        <f>payesh!AO6</f>
        <v>مبیتا</v>
      </c>
      <c r="BL4" s="211" t="str">
        <f>payesh!AP6</f>
        <v>میعاد</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ت8</v>
      </c>
      <c r="AB5" s="262" t="str">
        <f>payesh!F18</f>
        <v>ت8</v>
      </c>
      <c r="AC5" s="262" t="str">
        <f>payesh!G18</f>
        <v>ت8</v>
      </c>
      <c r="AD5" s="262" t="str">
        <f>payesh!H18</f>
        <v>ت8</v>
      </c>
      <c r="AE5" s="262" t="str">
        <f>payesh!I18</f>
        <v>ت8</v>
      </c>
      <c r="AF5" s="262" t="str">
        <f>payesh!J18</f>
        <v>ت8</v>
      </c>
      <c r="AG5" s="262" t="str">
        <f>payesh!K18</f>
        <v>ت8</v>
      </c>
      <c r="AH5" s="262" t="str">
        <f>payesh!L18</f>
        <v>ت8</v>
      </c>
      <c r="AI5" s="262" t="str">
        <f>payesh!M18</f>
        <v>ت8</v>
      </c>
      <c r="AJ5" s="262" t="str">
        <f>payesh!N18</f>
        <v>ت8</v>
      </c>
      <c r="AK5" s="262" t="str">
        <f>payesh!O18</f>
        <v>ت8</v>
      </c>
      <c r="AL5" s="262" t="str">
        <f>payesh!P18</f>
        <v>ت8</v>
      </c>
      <c r="AM5" s="262" t="str">
        <f>payesh!Q18</f>
        <v>ت3</v>
      </c>
      <c r="AN5" s="262" t="str">
        <f>payesh!R18</f>
        <v>ت3</v>
      </c>
      <c r="AO5" s="262" t="str">
        <f>payesh!S18</f>
        <v>ت3</v>
      </c>
      <c r="AP5" s="262" t="str">
        <f>payesh!T18</f>
        <v>ت3</v>
      </c>
      <c r="AQ5" s="262" t="str">
        <f>payesh!U18</f>
        <v>ت3</v>
      </c>
      <c r="AR5" s="262" t="str">
        <f>payesh!V18</f>
        <v>ت3</v>
      </c>
      <c r="AS5" s="262" t="str">
        <f>payesh!W18</f>
        <v>ت3</v>
      </c>
      <c r="AT5" s="262" t="str">
        <f>payesh!X18</f>
        <v>ت3</v>
      </c>
      <c r="AU5" s="262" t="str">
        <f>payesh!Y18</f>
        <v>ت3</v>
      </c>
      <c r="AV5" s="262" t="str">
        <f>payesh!Z18</f>
        <v>ت3</v>
      </c>
      <c r="AW5" s="262" t="str">
        <f>payesh!AA18</f>
        <v>ت3</v>
      </c>
      <c r="AX5" s="262" t="str">
        <f>payesh!AB18</f>
        <v>ت1</v>
      </c>
      <c r="AY5" s="262" t="str">
        <f>payesh!AC18</f>
        <v>پ12</v>
      </c>
      <c r="AZ5" s="262" t="str">
        <f>payesh!AD18</f>
        <v>پ12</v>
      </c>
      <c r="BA5" s="262" t="str">
        <f>payesh!AE18</f>
        <v>پ5</v>
      </c>
      <c r="BB5" s="262" t="str">
        <f>payesh!AF18</f>
        <v>پ12</v>
      </c>
      <c r="BC5" s="262" t="str">
        <f>payesh!AG18</f>
        <v>پ12</v>
      </c>
      <c r="BD5" s="262" t="str">
        <f>payesh!AH18</f>
        <v>پ12</v>
      </c>
      <c r="BE5" s="262" t="str">
        <f>payesh!AI18</f>
        <v>پ12</v>
      </c>
      <c r="BF5" s="262" t="str">
        <f>payesh!AJ18</f>
        <v>پ12</v>
      </c>
      <c r="BG5" s="262" t="str">
        <f>payesh!AK18</f>
        <v>پ9</v>
      </c>
      <c r="BH5" s="262" t="str">
        <f>payesh!AL18</f>
        <v>پ9</v>
      </c>
      <c r="BI5" s="262" t="str">
        <f>payesh!AM18</f>
        <v>پ9</v>
      </c>
      <c r="BJ5" s="262" t="str">
        <f>payesh!AN18</f>
        <v>پ9</v>
      </c>
      <c r="BK5" s="262" t="str">
        <f>payesh!AO18</f>
        <v>ب7</v>
      </c>
      <c r="BL5" s="262" t="str">
        <f>payesh!AP18</f>
        <v>ب7</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42" t="s">
        <v>90</v>
      </c>
      <c r="D12" s="743"/>
      <c r="E12" s="743"/>
      <c r="F12" s="744"/>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algorithmName="SHA-512" hashValue="+RgzZ+b85K6r8FYOK8Nb8a+vkqc4nzHzVTeSi+nc1WoSHLYpKZbM85kaS7blzxkeAp3bCm0D02K93FKftjQ8bw==" saltValue="yCNe+OCL34a+o3O2n0ftuw=="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tabSelected="1" workbookViewId="0">
      <selection activeCell="Q1" sqref="Q1"/>
    </sheetView>
  </sheetViews>
  <sheetFormatPr defaultColWidth="9.140625" defaultRowHeight="17.25" x14ac:dyDescent="0.4"/>
  <cols>
    <col min="1" max="1" width="1.28515625" style="518" customWidth="1"/>
    <col min="2" max="2" width="2.42578125" style="518" customWidth="1"/>
    <col min="3" max="3" width="15.140625" style="549"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8" customWidth="1"/>
    <col min="135" max="135" width="11" style="518" customWidth="1"/>
    <col min="136" max="136" width="11.140625" style="518" customWidth="1"/>
    <col min="137" max="137" width="11.42578125" style="518" customWidth="1"/>
    <col min="138" max="138" width="11.85546875" style="518" customWidth="1"/>
    <col min="139" max="139" width="13.140625" style="550" customWidth="1"/>
    <col min="140" max="140" width="8.28515625" style="518" customWidth="1"/>
    <col min="141" max="141" width="10.140625" style="518" customWidth="1"/>
    <col min="142" max="143" width="12.42578125" style="518" customWidth="1"/>
    <col min="144" max="16384" width="9.140625" style="518"/>
  </cols>
  <sheetData>
    <row r="1" spans="2:143" ht="18" thickBot="1" x14ac:dyDescent="0.45">
      <c r="B1" s="513"/>
      <c r="C1" s="514"/>
      <c r="D1" s="515"/>
      <c r="E1" s="515"/>
      <c r="F1" s="515"/>
      <c r="G1" s="515"/>
      <c r="H1" s="515"/>
      <c r="I1" s="515"/>
      <c r="J1" s="515"/>
      <c r="K1" s="515"/>
      <c r="L1" s="515"/>
      <c r="M1" s="515"/>
      <c r="N1" s="515"/>
      <c r="O1" s="515"/>
      <c r="P1" s="515"/>
      <c r="Q1" s="515"/>
      <c r="R1" s="515"/>
      <c r="S1" s="515"/>
      <c r="T1" s="516"/>
      <c r="U1" s="516"/>
      <c r="V1" s="516"/>
      <c r="W1" s="516"/>
      <c r="X1" s="515"/>
      <c r="Y1" s="515"/>
      <c r="Z1" s="515"/>
      <c r="AA1" s="515"/>
      <c r="AB1" s="515"/>
      <c r="AC1" s="515"/>
      <c r="AD1" s="516"/>
      <c r="AE1" s="516"/>
      <c r="AF1" s="516"/>
      <c r="AG1" s="516"/>
      <c r="AH1" s="516"/>
      <c r="AI1" s="516"/>
      <c r="AJ1" s="516"/>
      <c r="AK1" s="516"/>
      <c r="AL1" s="516"/>
      <c r="AM1" s="516"/>
      <c r="AN1" s="516"/>
      <c r="AO1" s="516"/>
      <c r="AP1" s="516"/>
      <c r="AQ1" s="516"/>
      <c r="AR1" s="516"/>
      <c r="AS1" s="516"/>
      <c r="AT1" s="516"/>
      <c r="AU1" s="516"/>
      <c r="AV1" s="516"/>
      <c r="AW1" s="516"/>
      <c r="AX1" s="516"/>
      <c r="AY1" s="516"/>
      <c r="AZ1" s="516"/>
      <c r="BA1" s="516"/>
      <c r="BB1" s="516"/>
      <c r="BC1" s="516"/>
      <c r="BD1" s="516"/>
      <c r="BE1" s="516"/>
      <c r="BF1" s="516"/>
      <c r="BG1" s="516"/>
      <c r="BH1" s="516"/>
      <c r="BI1" s="516"/>
      <c r="BJ1" s="516"/>
      <c r="BK1" s="516"/>
      <c r="BL1" s="516"/>
      <c r="BM1" s="516"/>
      <c r="BN1" s="516"/>
      <c r="BO1" s="516"/>
      <c r="BP1" s="516"/>
      <c r="BQ1" s="516"/>
      <c r="BR1" s="516"/>
      <c r="BS1" s="516"/>
      <c r="BT1" s="516"/>
      <c r="BU1" s="516"/>
      <c r="BV1" s="516"/>
      <c r="BW1" s="516"/>
      <c r="BX1" s="516"/>
      <c r="BY1" s="516"/>
      <c r="BZ1" s="516"/>
      <c r="CA1" s="516"/>
      <c r="CB1" s="516"/>
      <c r="CC1" s="516"/>
      <c r="CD1" s="516"/>
      <c r="CE1" s="516"/>
      <c r="CF1" s="516"/>
      <c r="CG1" s="516"/>
      <c r="CH1" s="516"/>
      <c r="CI1" s="516"/>
      <c r="CJ1" s="516"/>
      <c r="CK1" s="516"/>
      <c r="CL1" s="516"/>
      <c r="CM1" s="516"/>
      <c r="CN1" s="516"/>
      <c r="CO1" s="516"/>
      <c r="CP1" s="516"/>
      <c r="CQ1" s="516"/>
      <c r="CR1" s="516"/>
      <c r="CS1" s="516"/>
      <c r="CT1" s="516"/>
      <c r="CU1" s="516"/>
      <c r="CV1" s="516"/>
      <c r="CW1" s="516"/>
      <c r="CX1" s="516"/>
      <c r="CY1" s="516"/>
      <c r="CZ1" s="516"/>
      <c r="DA1" s="516"/>
      <c r="DB1" s="516"/>
      <c r="DC1" s="516"/>
      <c r="DD1" s="516"/>
      <c r="DE1" s="516"/>
      <c r="DF1" s="516"/>
      <c r="DG1" s="516"/>
      <c r="DH1" s="516"/>
      <c r="DI1" s="516"/>
      <c r="DJ1" s="516"/>
      <c r="DK1" s="516"/>
      <c r="DL1" s="516"/>
      <c r="DM1" s="516"/>
      <c r="DN1" s="516"/>
      <c r="DO1" s="516"/>
      <c r="DP1" s="516"/>
      <c r="DQ1" s="516"/>
      <c r="DR1" s="516"/>
      <c r="DS1" s="516"/>
      <c r="DT1" s="516"/>
      <c r="DU1" s="516"/>
      <c r="DV1" s="516"/>
      <c r="DW1" s="516"/>
      <c r="DX1" s="516"/>
      <c r="DY1" s="516"/>
      <c r="DZ1" s="516"/>
      <c r="EA1" s="516"/>
      <c r="EB1" s="516"/>
      <c r="EC1" s="516"/>
      <c r="ED1" s="513"/>
      <c r="EE1" s="513"/>
      <c r="EF1" s="513"/>
      <c r="EG1" s="513"/>
      <c r="EH1" s="513"/>
      <c r="EI1" s="517"/>
    </row>
    <row r="2" spans="2:143" ht="21" thickBot="1" x14ac:dyDescent="0.55000000000000004">
      <c r="B2" s="767" t="s">
        <v>435</v>
      </c>
      <c r="C2" s="768"/>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769"/>
      <c r="AI2" s="769"/>
      <c r="AJ2" s="769"/>
      <c r="AK2" s="769"/>
      <c r="AL2" s="769"/>
      <c r="AM2" s="769"/>
      <c r="AN2" s="769"/>
      <c r="AO2" s="769"/>
      <c r="AP2" s="769"/>
      <c r="AQ2" s="769"/>
      <c r="AR2" s="769"/>
      <c r="AS2" s="769"/>
      <c r="AT2" s="769"/>
      <c r="AU2" s="769"/>
      <c r="AV2" s="769"/>
      <c r="AW2" s="769"/>
      <c r="AX2" s="769"/>
      <c r="AY2" s="769"/>
      <c r="AZ2" s="769"/>
      <c r="BA2" s="769"/>
      <c r="BB2" s="769"/>
      <c r="BC2" s="769"/>
      <c r="BD2" s="769"/>
      <c r="BE2" s="769"/>
      <c r="BF2" s="769"/>
      <c r="BG2" s="769"/>
      <c r="BH2" s="769"/>
      <c r="BI2" s="769"/>
      <c r="BJ2" s="769"/>
      <c r="BK2" s="769"/>
      <c r="BL2" s="769"/>
      <c r="BM2" s="769"/>
      <c r="BN2" s="769"/>
      <c r="BO2" s="769"/>
      <c r="BP2" s="769"/>
      <c r="BQ2" s="769"/>
      <c r="BR2" s="769"/>
      <c r="BS2" s="769"/>
      <c r="BT2" s="769"/>
      <c r="BU2" s="769"/>
      <c r="BV2" s="769"/>
      <c r="BW2" s="769"/>
      <c r="BX2" s="769"/>
      <c r="BY2" s="769"/>
      <c r="BZ2" s="769"/>
      <c r="CA2" s="769"/>
      <c r="CB2" s="769"/>
      <c r="CC2" s="769"/>
      <c r="CD2" s="769"/>
      <c r="CE2" s="769"/>
      <c r="CF2" s="769"/>
      <c r="CG2" s="769"/>
      <c r="CH2" s="769"/>
      <c r="CI2" s="769"/>
      <c r="CJ2" s="769"/>
      <c r="CK2" s="769"/>
      <c r="CL2" s="769"/>
      <c r="CM2" s="769"/>
      <c r="CN2" s="769"/>
      <c r="CO2" s="769"/>
      <c r="CP2" s="769"/>
      <c r="CQ2" s="769"/>
      <c r="CR2" s="769"/>
      <c r="CS2" s="769"/>
      <c r="CT2" s="769"/>
      <c r="CU2" s="769"/>
      <c r="CV2" s="769"/>
      <c r="CW2" s="769"/>
      <c r="CX2" s="769"/>
      <c r="CY2" s="769"/>
      <c r="CZ2" s="769"/>
      <c r="DA2" s="769"/>
      <c r="DB2" s="769"/>
      <c r="DC2" s="769"/>
      <c r="DD2" s="769"/>
      <c r="DE2" s="769"/>
      <c r="DF2" s="769"/>
      <c r="DG2" s="769"/>
      <c r="DH2" s="769"/>
      <c r="DI2" s="769"/>
      <c r="DJ2" s="769"/>
      <c r="DK2" s="769"/>
      <c r="DL2" s="769"/>
      <c r="DM2" s="769"/>
      <c r="DN2" s="769"/>
      <c r="DO2" s="769"/>
      <c r="DP2" s="769"/>
      <c r="DQ2" s="769"/>
      <c r="DR2" s="769"/>
      <c r="DS2" s="769"/>
      <c r="DT2" s="769"/>
      <c r="DU2" s="769"/>
      <c r="DV2" s="769"/>
      <c r="DW2" s="769"/>
      <c r="DX2" s="769"/>
      <c r="DY2" s="769"/>
      <c r="DZ2" s="769"/>
      <c r="EA2" s="769"/>
      <c r="EB2" s="769"/>
      <c r="EC2" s="769"/>
      <c r="ED2" s="768"/>
      <c r="EE2" s="768"/>
      <c r="EF2" s="768"/>
      <c r="EG2" s="768"/>
      <c r="EH2" s="768"/>
      <c r="EI2" s="770"/>
    </row>
    <row r="3" spans="2:143" ht="19.5" thickBot="1" x14ac:dyDescent="0.45">
      <c r="B3" s="771" t="s">
        <v>257</v>
      </c>
      <c r="C3" s="774" t="s">
        <v>258</v>
      </c>
      <c r="D3" s="519">
        <f>payesh!E7</f>
        <v>1</v>
      </c>
      <c r="E3" s="520">
        <f>payesh!F7</f>
        <v>2</v>
      </c>
      <c r="F3" s="520">
        <f>payesh!G7</f>
        <v>3</v>
      </c>
      <c r="G3" s="520">
        <f>payesh!H7</f>
        <v>4</v>
      </c>
      <c r="H3" s="520">
        <f>payesh!I7</f>
        <v>5</v>
      </c>
      <c r="I3" s="520">
        <f>payesh!J7</f>
        <v>6</v>
      </c>
      <c r="J3" s="520">
        <f>payesh!K7</f>
        <v>7</v>
      </c>
      <c r="K3" s="520">
        <f>payesh!L7</f>
        <v>8</v>
      </c>
      <c r="L3" s="520">
        <f>payesh!M7</f>
        <v>9</v>
      </c>
      <c r="M3" s="520">
        <f>payesh!N7</f>
        <v>10</v>
      </c>
      <c r="N3" s="520">
        <f>payesh!O7</f>
        <v>11</v>
      </c>
      <c r="O3" s="520">
        <f>payesh!P7</f>
        <v>12</v>
      </c>
      <c r="P3" s="520">
        <f>payesh!Q7</f>
        <v>13</v>
      </c>
      <c r="Q3" s="520">
        <f>payesh!R7</f>
        <v>14</v>
      </c>
      <c r="R3" s="520">
        <f>payesh!S7</f>
        <v>15</v>
      </c>
      <c r="S3" s="520">
        <f>payesh!T7</f>
        <v>16</v>
      </c>
      <c r="T3" s="520">
        <f>payesh!U7</f>
        <v>17</v>
      </c>
      <c r="U3" s="520">
        <f>payesh!V7</f>
        <v>18</v>
      </c>
      <c r="V3" s="520">
        <f>payesh!W7</f>
        <v>19</v>
      </c>
      <c r="W3" s="520">
        <f>payesh!X7</f>
        <v>20</v>
      </c>
      <c r="X3" s="520">
        <f>payesh!Y7</f>
        <v>21</v>
      </c>
      <c r="Y3" s="520">
        <f>payesh!Z7</f>
        <v>22</v>
      </c>
      <c r="Z3" s="520">
        <f>payesh!AA7</f>
        <v>23</v>
      </c>
      <c r="AA3" s="520">
        <f>payesh!AB7</f>
        <v>24</v>
      </c>
      <c r="AB3" s="520">
        <f>payesh!AC7</f>
        <v>25</v>
      </c>
      <c r="AC3" s="520">
        <f>payesh!AD7</f>
        <v>26</v>
      </c>
      <c r="AD3" s="520">
        <f>payesh!AE7</f>
        <v>27</v>
      </c>
      <c r="AE3" s="520">
        <f>payesh!AF7</f>
        <v>28</v>
      </c>
      <c r="AF3" s="520">
        <f>payesh!AG7</f>
        <v>29</v>
      </c>
      <c r="AG3" s="520">
        <f>payesh!AH7</f>
        <v>30</v>
      </c>
      <c r="AH3" s="520">
        <f>payesh!AI7</f>
        <v>31</v>
      </c>
      <c r="AI3" s="520">
        <f>payesh!AJ7</f>
        <v>32</v>
      </c>
      <c r="AJ3" s="520">
        <f>payesh!AK7</f>
        <v>33</v>
      </c>
      <c r="AK3" s="520">
        <f>payesh!AL7</f>
        <v>34</v>
      </c>
      <c r="AL3" s="520">
        <f>payesh!AM7</f>
        <v>35</v>
      </c>
      <c r="AM3" s="520">
        <f>payesh!AN7</f>
        <v>36</v>
      </c>
      <c r="AN3" s="520">
        <f>payesh!AO7</f>
        <v>37</v>
      </c>
      <c r="AO3" s="520">
        <f>payesh!AP7</f>
        <v>38</v>
      </c>
      <c r="AP3" s="520">
        <f>payesh!AQ7</f>
        <v>39</v>
      </c>
      <c r="AQ3" s="520">
        <f>payesh!AR7</f>
        <v>40</v>
      </c>
      <c r="AR3" s="520">
        <f>payesh!AS7</f>
        <v>41</v>
      </c>
      <c r="AS3" s="520">
        <f>payesh!AT7</f>
        <v>42</v>
      </c>
      <c r="AT3" s="520">
        <f>payesh!AU7</f>
        <v>43</v>
      </c>
      <c r="AU3" s="520">
        <f>payesh!AV7</f>
        <v>44</v>
      </c>
      <c r="AV3" s="520">
        <f>payesh!AW7</f>
        <v>45</v>
      </c>
      <c r="AW3" s="520">
        <f>payesh!AX7</f>
        <v>46</v>
      </c>
      <c r="AX3" s="520">
        <f>payesh!AY7</f>
        <v>47</v>
      </c>
      <c r="AY3" s="520">
        <f>payesh!AZ7</f>
        <v>48</v>
      </c>
      <c r="AZ3" s="520">
        <f>payesh!BA7</f>
        <v>49</v>
      </c>
      <c r="BA3" s="520">
        <f>payesh!BB7</f>
        <v>50</v>
      </c>
      <c r="BB3" s="520">
        <f>payesh!BC7</f>
        <v>51</v>
      </c>
      <c r="BC3" s="520">
        <f>payesh!BD7</f>
        <v>52</v>
      </c>
      <c r="BD3" s="520">
        <f>payesh!BE7</f>
        <v>53</v>
      </c>
      <c r="BE3" s="520">
        <f>payesh!BF7</f>
        <v>54</v>
      </c>
      <c r="BF3" s="520">
        <f>payesh!BG7</f>
        <v>55</v>
      </c>
      <c r="BG3" s="520">
        <f>payesh!BH7</f>
        <v>56</v>
      </c>
      <c r="BH3" s="520">
        <f>payesh!BI7</f>
        <v>57</v>
      </c>
      <c r="BI3" s="520">
        <f>payesh!BJ7</f>
        <v>58</v>
      </c>
      <c r="BJ3" s="520">
        <f>payesh!BK7</f>
        <v>59</v>
      </c>
      <c r="BK3" s="520">
        <f>payesh!BL7</f>
        <v>60</v>
      </c>
      <c r="BL3" s="520">
        <f>payesh!BM7</f>
        <v>61</v>
      </c>
      <c r="BM3" s="520">
        <f>payesh!BN7</f>
        <v>62</v>
      </c>
      <c r="BN3" s="520">
        <f>payesh!BO7</f>
        <v>63</v>
      </c>
      <c r="BO3" s="520">
        <f>payesh!BP7</f>
        <v>64</v>
      </c>
      <c r="BP3" s="520">
        <f>payesh!BQ7</f>
        <v>65</v>
      </c>
      <c r="BQ3" s="520">
        <f>payesh!BR7</f>
        <v>66</v>
      </c>
      <c r="BR3" s="520">
        <f>payesh!BS7</f>
        <v>67</v>
      </c>
      <c r="BS3" s="520">
        <f>payesh!BT7</f>
        <v>68</v>
      </c>
      <c r="BT3" s="520">
        <f>payesh!BU7</f>
        <v>69</v>
      </c>
      <c r="BU3" s="520">
        <f>payesh!BV7</f>
        <v>70</v>
      </c>
      <c r="BV3" s="520">
        <f>payesh!BW7</f>
        <v>71</v>
      </c>
      <c r="BW3" s="520">
        <f>payesh!BX7</f>
        <v>72</v>
      </c>
      <c r="BX3" s="520">
        <f>payesh!BY7</f>
        <v>73</v>
      </c>
      <c r="BY3" s="520">
        <f>payesh!BZ7</f>
        <v>74</v>
      </c>
      <c r="BZ3" s="520">
        <f>payesh!CA7</f>
        <v>75</v>
      </c>
      <c r="CA3" s="520">
        <f>payesh!CB7</f>
        <v>76</v>
      </c>
      <c r="CB3" s="520">
        <f>payesh!CC7</f>
        <v>77</v>
      </c>
      <c r="CC3" s="520">
        <f>payesh!CD7</f>
        <v>78</v>
      </c>
      <c r="CD3" s="520">
        <f>payesh!CE7</f>
        <v>79</v>
      </c>
      <c r="CE3" s="520">
        <f>payesh!CF7</f>
        <v>80</v>
      </c>
      <c r="CF3" s="520">
        <f>payesh!CG7</f>
        <v>81</v>
      </c>
      <c r="CG3" s="520">
        <f>payesh!CH7</f>
        <v>82</v>
      </c>
      <c r="CH3" s="520">
        <f>payesh!CI7</f>
        <v>83</v>
      </c>
      <c r="CI3" s="520">
        <f>payesh!CJ7</f>
        <v>84</v>
      </c>
      <c r="CJ3" s="520">
        <f>payesh!CK7</f>
        <v>85</v>
      </c>
      <c r="CK3" s="520">
        <f>payesh!CL7</f>
        <v>86</v>
      </c>
      <c r="CL3" s="520">
        <f>payesh!CM7</f>
        <v>87</v>
      </c>
      <c r="CM3" s="520">
        <f>payesh!CN7</f>
        <v>88</v>
      </c>
      <c r="CN3" s="520">
        <f>payesh!CO7</f>
        <v>89</v>
      </c>
      <c r="CO3" s="520">
        <f>payesh!CP7</f>
        <v>90</v>
      </c>
      <c r="CP3" s="520">
        <f>payesh!CQ7</f>
        <v>91</v>
      </c>
      <c r="CQ3" s="520">
        <f>payesh!CR7</f>
        <v>92</v>
      </c>
      <c r="CR3" s="520">
        <f>payesh!CS7</f>
        <v>93</v>
      </c>
      <c r="CS3" s="520">
        <f>payesh!CT7</f>
        <v>94</v>
      </c>
      <c r="CT3" s="520">
        <f>payesh!CU7</f>
        <v>95</v>
      </c>
      <c r="CU3" s="520">
        <f>payesh!CV7</f>
        <v>96</v>
      </c>
      <c r="CV3" s="520">
        <f>payesh!CW7</f>
        <v>97</v>
      </c>
      <c r="CW3" s="520">
        <f>payesh!CX7</f>
        <v>98</v>
      </c>
      <c r="CX3" s="520">
        <f>payesh!CY7</f>
        <v>99</v>
      </c>
      <c r="CY3" s="520">
        <f>payesh!CZ7</f>
        <v>100</v>
      </c>
      <c r="CZ3" s="520">
        <f>payesh!DA7</f>
        <v>101</v>
      </c>
      <c r="DA3" s="520">
        <f>payesh!DB7</f>
        <v>102</v>
      </c>
      <c r="DB3" s="520">
        <f>payesh!DC7</f>
        <v>103</v>
      </c>
      <c r="DC3" s="520">
        <f>payesh!DD7</f>
        <v>104</v>
      </c>
      <c r="DD3" s="520">
        <f>payesh!DE7</f>
        <v>105</v>
      </c>
      <c r="DE3" s="520">
        <f>payesh!DF7</f>
        <v>106</v>
      </c>
      <c r="DF3" s="520">
        <f>payesh!DG7</f>
        <v>107</v>
      </c>
      <c r="DG3" s="520">
        <f>payesh!DH7</f>
        <v>108</v>
      </c>
      <c r="DH3" s="520">
        <f>payesh!DI7</f>
        <v>109</v>
      </c>
      <c r="DI3" s="520">
        <f>payesh!DJ7</f>
        <v>110</v>
      </c>
      <c r="DJ3" s="520">
        <f>payesh!DK7</f>
        <v>111</v>
      </c>
      <c r="DK3" s="520">
        <f>payesh!DL7</f>
        <v>112</v>
      </c>
      <c r="DL3" s="520">
        <f>payesh!DM7</f>
        <v>113</v>
      </c>
      <c r="DM3" s="520">
        <f>payesh!DN7</f>
        <v>114</v>
      </c>
      <c r="DN3" s="520">
        <f>payesh!DO7</f>
        <v>115</v>
      </c>
      <c r="DO3" s="520">
        <f>payesh!DP7</f>
        <v>116</v>
      </c>
      <c r="DP3" s="520">
        <f>payesh!DQ7</f>
        <v>117</v>
      </c>
      <c r="DQ3" s="520">
        <f>payesh!DR7</f>
        <v>118</v>
      </c>
      <c r="DR3" s="520">
        <f>payesh!DS7</f>
        <v>119</v>
      </c>
      <c r="DS3" s="520">
        <f>payesh!DT7</f>
        <v>120</v>
      </c>
      <c r="DT3" s="520">
        <f>payesh!DU7</f>
        <v>121</v>
      </c>
      <c r="DU3" s="520">
        <f>payesh!DV7</f>
        <v>122</v>
      </c>
      <c r="DV3" s="520">
        <f>payesh!DW7</f>
        <v>123</v>
      </c>
      <c r="DW3" s="520">
        <f>payesh!DX7</f>
        <v>124</v>
      </c>
      <c r="DX3" s="520">
        <f>payesh!DY7</f>
        <v>125</v>
      </c>
      <c r="DY3" s="520">
        <f>payesh!DZ7</f>
        <v>126</v>
      </c>
      <c r="DZ3" s="520">
        <f>payesh!EA7</f>
        <v>127</v>
      </c>
      <c r="EA3" s="520">
        <f>payesh!EB7</f>
        <v>128</v>
      </c>
      <c r="EB3" s="520">
        <f>payesh!EC7</f>
        <v>129</v>
      </c>
      <c r="EC3" s="559">
        <f>payesh!ED7</f>
        <v>130</v>
      </c>
      <c r="ED3" s="777" t="s">
        <v>434</v>
      </c>
      <c r="EE3" s="777"/>
      <c r="EF3" s="777"/>
      <c r="EG3" s="777"/>
      <c r="EH3" s="777"/>
      <c r="EI3" s="778"/>
      <c r="EJ3" s="751" t="str">
        <f>ED3</f>
        <v>گزارش پیشرفت مالی تا پایان ……….. ماه ……….- (مبالغ به ریال)</v>
      </c>
      <c r="EK3" s="752"/>
      <c r="EL3" s="752"/>
      <c r="EM3" s="753"/>
    </row>
    <row r="4" spans="2:143" ht="19.5" x14ac:dyDescent="0.4">
      <c r="B4" s="772"/>
      <c r="C4" s="775"/>
      <c r="D4" s="574" t="str">
        <f>payesh!E5</f>
        <v>زنجیره</v>
      </c>
      <c r="E4" s="575" t="str">
        <f>payesh!F5</f>
        <v>زنجیره</v>
      </c>
      <c r="F4" s="575" t="str">
        <f>payesh!G5</f>
        <v>زنجیره</v>
      </c>
      <c r="G4" s="575" t="str">
        <f>payesh!H5</f>
        <v>زنجیره</v>
      </c>
      <c r="H4" s="575" t="str">
        <f>payesh!I5</f>
        <v>کل کل</v>
      </c>
      <c r="I4" s="575" t="str">
        <f>payesh!J5</f>
        <v>کل کل</v>
      </c>
      <c r="J4" s="575" t="str">
        <f>payesh!K5</f>
        <v>کل کل</v>
      </c>
      <c r="K4" s="575" t="str">
        <f>payesh!L5</f>
        <v>کل کل</v>
      </c>
      <c r="L4" s="575" t="str">
        <f>payesh!M5</f>
        <v>زنجیره</v>
      </c>
      <c r="M4" s="575" t="str">
        <f>payesh!N5</f>
        <v xml:space="preserve">کل کل </v>
      </c>
      <c r="N4" s="575" t="str">
        <f>payesh!O5</f>
        <v>محمدقلی</v>
      </c>
      <c r="O4" s="575" t="str">
        <f>payesh!P5</f>
        <v>محمدقلی</v>
      </c>
      <c r="P4" s="575" t="str">
        <f>payesh!Q5</f>
        <v>صیدنظری</v>
      </c>
      <c r="Q4" s="575" t="str">
        <f>payesh!R5</f>
        <v>گدمه</v>
      </c>
      <c r="R4" s="575" t="str">
        <f>payesh!S5</f>
        <v>گدمه</v>
      </c>
      <c r="S4" s="575" t="str">
        <f>payesh!T5</f>
        <v>صیدنظری سفلی</v>
      </c>
      <c r="T4" s="575" t="str">
        <f>payesh!U5</f>
        <v>صیدنظری سفلی</v>
      </c>
      <c r="U4" s="575" t="str">
        <f>payesh!V5</f>
        <v>شیراوند</v>
      </c>
      <c r="V4" s="575" t="str">
        <f>payesh!W5</f>
        <v>شیراوند</v>
      </c>
      <c r="W4" s="575" t="str">
        <f>payesh!X5</f>
        <v>محمد قلی</v>
      </c>
      <c r="X4" s="575" t="str">
        <f>payesh!Y5</f>
        <v>گدمه</v>
      </c>
      <c r="Y4" s="575" t="str">
        <f>payesh!Z5</f>
        <v>صید نظری علیا</v>
      </c>
      <c r="Z4" s="575" t="str">
        <f>payesh!AA5</f>
        <v>صید نظری سفلی</v>
      </c>
      <c r="AA4" s="575" t="str">
        <f>payesh!AB5</f>
        <v>گدمه</v>
      </c>
      <c r="AB4" s="575" t="str">
        <f>payesh!AC5</f>
        <v>زمان</v>
      </c>
      <c r="AC4" s="575" t="str">
        <f>payesh!AD5</f>
        <v>سلطانقلی سفلی</v>
      </c>
      <c r="AD4" s="575" t="str">
        <f>payesh!AE5</f>
        <v>کل کل</v>
      </c>
      <c r="AE4" s="575" t="str">
        <f>payesh!AF5</f>
        <v>گدمه</v>
      </c>
      <c r="AF4" s="575" t="str">
        <f>payesh!AG5</f>
        <v>زمان</v>
      </c>
      <c r="AG4" s="575" t="str">
        <f>payesh!AH5</f>
        <v>سلطانقلی</v>
      </c>
      <c r="AH4" s="575" t="str">
        <f>payesh!AI5</f>
        <v>سلطانقلی</v>
      </c>
      <c r="AI4" s="575" t="str">
        <f>payesh!AJ5</f>
        <v>شیراوند</v>
      </c>
      <c r="AJ4" s="575" t="str">
        <f>payesh!AK5</f>
        <v>صید نظری سفلی</v>
      </c>
      <c r="AK4" s="575" t="str">
        <f>payesh!AL5</f>
        <v>صید نظری سفلی</v>
      </c>
      <c r="AL4" s="575" t="str">
        <f>payesh!AM5</f>
        <v>صید نظری علیا</v>
      </c>
      <c r="AM4" s="575" t="str">
        <f>payesh!AN5</f>
        <v>محمدقلی</v>
      </c>
      <c r="AN4" s="575" t="str">
        <f>payesh!AO5</f>
        <v>گدمه</v>
      </c>
      <c r="AO4" s="575" t="str">
        <f>payesh!AP5</f>
        <v>گدمه</v>
      </c>
      <c r="AP4" s="575">
        <f>payesh!AQ5</f>
        <v>0</v>
      </c>
      <c r="AQ4" s="575">
        <f>payesh!AR5</f>
        <v>0</v>
      </c>
      <c r="AR4" s="575">
        <f>payesh!AS5</f>
        <v>0</v>
      </c>
      <c r="AS4" s="575">
        <f>payesh!AT5</f>
        <v>0</v>
      </c>
      <c r="AT4" s="575">
        <f>payesh!AU5</f>
        <v>0</v>
      </c>
      <c r="AU4" s="575">
        <f>payesh!AV5</f>
        <v>0</v>
      </c>
      <c r="AV4" s="575">
        <f>payesh!AW5</f>
        <v>0</v>
      </c>
      <c r="AW4" s="575">
        <f>payesh!AX5</f>
        <v>0</v>
      </c>
      <c r="AX4" s="575">
        <f>payesh!AY5</f>
        <v>0</v>
      </c>
      <c r="AY4" s="575">
        <f>payesh!AZ5</f>
        <v>0</v>
      </c>
      <c r="AZ4" s="575">
        <f>payesh!BA5</f>
        <v>0</v>
      </c>
      <c r="BA4" s="575">
        <f>payesh!BB5</f>
        <v>0</v>
      </c>
      <c r="BB4" s="575">
        <f>payesh!BC5</f>
        <v>0</v>
      </c>
      <c r="BC4" s="575">
        <f>payesh!BD5</f>
        <v>0</v>
      </c>
      <c r="BD4" s="575">
        <f>payesh!BE5</f>
        <v>0</v>
      </c>
      <c r="BE4" s="575">
        <f>payesh!BF5</f>
        <v>0</v>
      </c>
      <c r="BF4" s="575">
        <f>payesh!BG5</f>
        <v>0</v>
      </c>
      <c r="BG4" s="575">
        <f>payesh!BH5</f>
        <v>0</v>
      </c>
      <c r="BH4" s="575">
        <f>payesh!BI5</f>
        <v>0</v>
      </c>
      <c r="BI4" s="575">
        <f>payesh!BJ5</f>
        <v>0</v>
      </c>
      <c r="BJ4" s="575">
        <f>payesh!BK5</f>
        <v>0</v>
      </c>
      <c r="BK4" s="575">
        <f>payesh!BL5</f>
        <v>0</v>
      </c>
      <c r="BL4" s="575">
        <f>payesh!BM5</f>
        <v>0</v>
      </c>
      <c r="BM4" s="575">
        <f>payesh!BN5</f>
        <v>0</v>
      </c>
      <c r="BN4" s="575">
        <f>payesh!BO5</f>
        <v>0</v>
      </c>
      <c r="BO4" s="575">
        <f>payesh!BP5</f>
        <v>0</v>
      </c>
      <c r="BP4" s="575">
        <f>payesh!BQ5</f>
        <v>0</v>
      </c>
      <c r="BQ4" s="575">
        <f>payesh!BR5</f>
        <v>0</v>
      </c>
      <c r="BR4" s="575">
        <f>payesh!BS5</f>
        <v>0</v>
      </c>
      <c r="BS4" s="575">
        <f>payesh!BT5</f>
        <v>0</v>
      </c>
      <c r="BT4" s="575">
        <f>payesh!BU5</f>
        <v>0</v>
      </c>
      <c r="BU4" s="575">
        <f>payesh!BV5</f>
        <v>0</v>
      </c>
      <c r="BV4" s="575">
        <f>payesh!BW5</f>
        <v>0</v>
      </c>
      <c r="BW4" s="575">
        <f>payesh!BX5</f>
        <v>0</v>
      </c>
      <c r="BX4" s="575">
        <f>payesh!BY5</f>
        <v>0</v>
      </c>
      <c r="BY4" s="575">
        <f>payesh!BZ5</f>
        <v>0</v>
      </c>
      <c r="BZ4" s="575">
        <f>payesh!CA5</f>
        <v>0</v>
      </c>
      <c r="CA4" s="575">
        <f>payesh!CB5</f>
        <v>0</v>
      </c>
      <c r="CB4" s="575">
        <f>payesh!CC5</f>
        <v>0</v>
      </c>
      <c r="CC4" s="575">
        <f>payesh!CD5</f>
        <v>0</v>
      </c>
      <c r="CD4" s="575">
        <f>payesh!CE5</f>
        <v>0</v>
      </c>
      <c r="CE4" s="575">
        <f>payesh!CF5</f>
        <v>0</v>
      </c>
      <c r="CF4" s="575">
        <f>payesh!CG5</f>
        <v>0</v>
      </c>
      <c r="CG4" s="575">
        <f>payesh!CH5</f>
        <v>0</v>
      </c>
      <c r="CH4" s="575">
        <f>payesh!CI5</f>
        <v>0</v>
      </c>
      <c r="CI4" s="575">
        <f>payesh!CJ5</f>
        <v>0</v>
      </c>
      <c r="CJ4" s="575">
        <f>payesh!CK5</f>
        <v>0</v>
      </c>
      <c r="CK4" s="575">
        <f>payesh!CL5</f>
        <v>0</v>
      </c>
      <c r="CL4" s="575">
        <f>payesh!CM5</f>
        <v>0</v>
      </c>
      <c r="CM4" s="575">
        <f>payesh!CN5</f>
        <v>0</v>
      </c>
      <c r="CN4" s="575">
        <f>payesh!CO5</f>
        <v>0</v>
      </c>
      <c r="CO4" s="575">
        <f>payesh!CP5</f>
        <v>0</v>
      </c>
      <c r="CP4" s="575">
        <f>payesh!CQ5</f>
        <v>0</v>
      </c>
      <c r="CQ4" s="575">
        <f>payesh!CR5</f>
        <v>0</v>
      </c>
      <c r="CR4" s="575">
        <f>payesh!CS5</f>
        <v>0</v>
      </c>
      <c r="CS4" s="575">
        <f>payesh!CT5</f>
        <v>0</v>
      </c>
      <c r="CT4" s="575">
        <f>payesh!CU5</f>
        <v>0</v>
      </c>
      <c r="CU4" s="575">
        <f>payesh!CV5</f>
        <v>0</v>
      </c>
      <c r="CV4" s="575">
        <f>payesh!CW5</f>
        <v>0</v>
      </c>
      <c r="CW4" s="575">
        <f>payesh!CX5</f>
        <v>0</v>
      </c>
      <c r="CX4" s="575">
        <f>payesh!CY5</f>
        <v>0</v>
      </c>
      <c r="CY4" s="575">
        <f>payesh!CZ5</f>
        <v>0</v>
      </c>
      <c r="CZ4" s="575">
        <f>payesh!DA5</f>
        <v>0</v>
      </c>
      <c r="DA4" s="575">
        <f>payesh!DB5</f>
        <v>0</v>
      </c>
      <c r="DB4" s="575">
        <f>payesh!DC5</f>
        <v>0</v>
      </c>
      <c r="DC4" s="575">
        <f>payesh!DD5</f>
        <v>0</v>
      </c>
      <c r="DD4" s="575">
        <f>payesh!DE5</f>
        <v>0</v>
      </c>
      <c r="DE4" s="575">
        <f>payesh!DF5</f>
        <v>0</v>
      </c>
      <c r="DF4" s="575">
        <f>payesh!DG5</f>
        <v>0</v>
      </c>
      <c r="DG4" s="575">
        <f>payesh!DH5</f>
        <v>0</v>
      </c>
      <c r="DH4" s="575">
        <f>payesh!DI5</f>
        <v>0</v>
      </c>
      <c r="DI4" s="575">
        <f>payesh!DJ5</f>
        <v>0</v>
      </c>
      <c r="DJ4" s="575">
        <f>payesh!DK5</f>
        <v>0</v>
      </c>
      <c r="DK4" s="575">
        <f>payesh!DL5</f>
        <v>0</v>
      </c>
      <c r="DL4" s="575">
        <f>payesh!DM5</f>
        <v>0</v>
      </c>
      <c r="DM4" s="575">
        <f>payesh!DN5</f>
        <v>0</v>
      </c>
      <c r="DN4" s="575">
        <f>payesh!DO5</f>
        <v>0</v>
      </c>
      <c r="DO4" s="575">
        <f>payesh!DP5</f>
        <v>0</v>
      </c>
      <c r="DP4" s="575">
        <f>payesh!DQ5</f>
        <v>0</v>
      </c>
      <c r="DQ4" s="575">
        <f>payesh!DR5</f>
        <v>0</v>
      </c>
      <c r="DR4" s="575">
        <f>payesh!DS5</f>
        <v>0</v>
      </c>
      <c r="DS4" s="575">
        <f>payesh!DT5</f>
        <v>0</v>
      </c>
      <c r="DT4" s="575">
        <f>payesh!DU5</f>
        <v>0</v>
      </c>
      <c r="DU4" s="575">
        <f>payesh!DV5</f>
        <v>0</v>
      </c>
      <c r="DV4" s="575">
        <f>payesh!DW5</f>
        <v>0</v>
      </c>
      <c r="DW4" s="575">
        <f>payesh!DX5</f>
        <v>0</v>
      </c>
      <c r="DX4" s="575">
        <f>payesh!DY5</f>
        <v>0</v>
      </c>
      <c r="DY4" s="575">
        <f>payesh!DZ5</f>
        <v>0</v>
      </c>
      <c r="DZ4" s="575">
        <f>payesh!EA5</f>
        <v>0</v>
      </c>
      <c r="EA4" s="575">
        <f>payesh!EB5</f>
        <v>0</v>
      </c>
      <c r="EB4" s="575">
        <f>payesh!EC5</f>
        <v>0</v>
      </c>
      <c r="EC4" s="576">
        <f>payesh!ED5</f>
        <v>0</v>
      </c>
      <c r="ED4" s="754" t="s">
        <v>427</v>
      </c>
      <c r="EE4" s="756" t="s">
        <v>261</v>
      </c>
      <c r="EF4" s="756" t="s">
        <v>262</v>
      </c>
      <c r="EG4" s="756" t="s">
        <v>263</v>
      </c>
      <c r="EH4" s="756" t="s">
        <v>264</v>
      </c>
      <c r="EI4" s="756" t="s">
        <v>428</v>
      </c>
      <c r="EJ4" s="758" t="s">
        <v>90</v>
      </c>
      <c r="EK4" s="760" t="s">
        <v>279</v>
      </c>
      <c r="EL4" s="760" t="s">
        <v>280</v>
      </c>
      <c r="EM4" s="762" t="s">
        <v>265</v>
      </c>
    </row>
    <row r="5" spans="2:143" ht="34.5" customHeight="1" thickBot="1" x14ac:dyDescent="0.45">
      <c r="B5" s="773"/>
      <c r="C5" s="776"/>
      <c r="D5" s="577" t="str">
        <f>payesh!E6</f>
        <v>قلارنگ</v>
      </c>
      <c r="E5" s="578" t="str">
        <f>payesh!F6</f>
        <v>زاگرس</v>
      </c>
      <c r="F5" s="578" t="str">
        <f>payesh!G6</f>
        <v>آلامتو</v>
      </c>
      <c r="G5" s="578" t="str">
        <f>payesh!H6</f>
        <v>مانشت</v>
      </c>
      <c r="H5" s="578" t="str">
        <f>payesh!I6</f>
        <v>سنبل</v>
      </c>
      <c r="I5" s="578" t="str">
        <f>payesh!J6</f>
        <v>لاله</v>
      </c>
      <c r="J5" s="578" t="str">
        <f>payesh!K6</f>
        <v xml:space="preserve">بنفشه </v>
      </c>
      <c r="K5" s="578" t="str">
        <f>payesh!L6</f>
        <v>بهار</v>
      </c>
      <c r="L5" s="578" t="str">
        <f>payesh!M6</f>
        <v>لاله واژگون</v>
      </c>
      <c r="M5" s="578" t="str">
        <f>payesh!N6</f>
        <v>گل مریم</v>
      </c>
      <c r="N5" s="578" t="str">
        <f>payesh!O6</f>
        <v>یاس</v>
      </c>
      <c r="O5" s="578" t="str">
        <f>payesh!P6</f>
        <v>صدف</v>
      </c>
      <c r="P5" s="578" t="str">
        <f>payesh!Q6</f>
        <v>ملیکا</v>
      </c>
      <c r="Q5" s="578" t="str">
        <f>payesh!R6</f>
        <v>نرگس</v>
      </c>
      <c r="R5" s="578" t="str">
        <f>payesh!S6</f>
        <v>یاس</v>
      </c>
      <c r="S5" s="578" t="str">
        <f>payesh!T6</f>
        <v>مهلا</v>
      </c>
      <c r="T5" s="578" t="str">
        <f>payesh!U6</f>
        <v>گل رز</v>
      </c>
      <c r="U5" s="578" t="str">
        <f>payesh!V6</f>
        <v>گلهای بهشت</v>
      </c>
      <c r="V5" s="578" t="str">
        <f>payesh!W6</f>
        <v>مائده</v>
      </c>
      <c r="W5" s="578" t="str">
        <f>payesh!X6</f>
        <v>ستایش</v>
      </c>
      <c r="X5" s="578" t="str">
        <f>payesh!Y6</f>
        <v>رز سفید</v>
      </c>
      <c r="Y5" s="578" t="str">
        <f>payesh!Z6</f>
        <v>نازنین</v>
      </c>
      <c r="Z5" s="578" t="str">
        <f>payesh!AA6</f>
        <v>هانیه</v>
      </c>
      <c r="AA5" s="578" t="str">
        <f>payesh!AB6</f>
        <v>شبنم</v>
      </c>
      <c r="AB5" s="578" t="str">
        <f>payesh!AC6</f>
        <v>میخک</v>
      </c>
      <c r="AC5" s="578" t="str">
        <f>payesh!AD6</f>
        <v>باران</v>
      </c>
      <c r="AD5" s="578" t="str">
        <f>payesh!AE6</f>
        <v>هلیا</v>
      </c>
      <c r="AE5" s="578" t="str">
        <f>payesh!AF6</f>
        <v>مهرگان</v>
      </c>
      <c r="AF5" s="578" t="str">
        <f>payesh!AG6</f>
        <v>روژان</v>
      </c>
      <c r="AG5" s="578" t="str">
        <f>payesh!AH6</f>
        <v>بانکول</v>
      </c>
      <c r="AH5" s="578" t="str">
        <f>payesh!AI6</f>
        <v>قاصدک</v>
      </c>
      <c r="AI5" s="578" t="str">
        <f>payesh!AJ6</f>
        <v>باران</v>
      </c>
      <c r="AJ5" s="578" t="str">
        <f>payesh!AK6</f>
        <v>گل نرگس</v>
      </c>
      <c r="AK5" s="578" t="str">
        <f>payesh!AL6</f>
        <v>نثا</v>
      </c>
      <c r="AL5" s="578" t="str">
        <f>payesh!AM6</f>
        <v>پرنیان</v>
      </c>
      <c r="AM5" s="578" t="str">
        <f>payesh!AN6</f>
        <v>گل محمدی</v>
      </c>
      <c r="AN5" s="578" t="str">
        <f>payesh!AO6</f>
        <v>مبیتا</v>
      </c>
      <c r="AO5" s="578" t="str">
        <f>payesh!AP6</f>
        <v>میعاد</v>
      </c>
      <c r="AP5" s="578">
        <f>payesh!AQ6</f>
        <v>0</v>
      </c>
      <c r="AQ5" s="578">
        <f>payesh!AR6</f>
        <v>0</v>
      </c>
      <c r="AR5" s="578">
        <f>payesh!AS6</f>
        <v>0</v>
      </c>
      <c r="AS5" s="578">
        <f>payesh!AT6</f>
        <v>0</v>
      </c>
      <c r="AT5" s="578">
        <f>payesh!AU6</f>
        <v>0</v>
      </c>
      <c r="AU5" s="578">
        <f>payesh!AV6</f>
        <v>0</v>
      </c>
      <c r="AV5" s="578">
        <f>payesh!AW6</f>
        <v>0</v>
      </c>
      <c r="AW5" s="578">
        <f>payesh!AX6</f>
        <v>0</v>
      </c>
      <c r="AX5" s="578">
        <f>payesh!AY6</f>
        <v>0</v>
      </c>
      <c r="AY5" s="578">
        <f>payesh!AZ6</f>
        <v>0</v>
      </c>
      <c r="AZ5" s="578">
        <f>payesh!BA6</f>
        <v>0</v>
      </c>
      <c r="BA5" s="578">
        <f>payesh!BB6</f>
        <v>0</v>
      </c>
      <c r="BB5" s="578">
        <f>payesh!BC6</f>
        <v>0</v>
      </c>
      <c r="BC5" s="578">
        <f>payesh!BD6</f>
        <v>0</v>
      </c>
      <c r="BD5" s="578">
        <f>payesh!BE6</f>
        <v>0</v>
      </c>
      <c r="BE5" s="578">
        <f>payesh!BF6</f>
        <v>0</v>
      </c>
      <c r="BF5" s="578">
        <f>payesh!BG6</f>
        <v>0</v>
      </c>
      <c r="BG5" s="578">
        <f>payesh!BH6</f>
        <v>0</v>
      </c>
      <c r="BH5" s="578">
        <f>payesh!BI6</f>
        <v>0</v>
      </c>
      <c r="BI5" s="578">
        <f>payesh!BJ6</f>
        <v>0</v>
      </c>
      <c r="BJ5" s="578">
        <f>payesh!BK6</f>
        <v>0</v>
      </c>
      <c r="BK5" s="578">
        <f>payesh!BL6</f>
        <v>0</v>
      </c>
      <c r="BL5" s="578">
        <f>payesh!BM6</f>
        <v>0</v>
      </c>
      <c r="BM5" s="578">
        <f>payesh!BN6</f>
        <v>0</v>
      </c>
      <c r="BN5" s="578">
        <f>payesh!BO6</f>
        <v>0</v>
      </c>
      <c r="BO5" s="578">
        <f>payesh!BP6</f>
        <v>0</v>
      </c>
      <c r="BP5" s="578">
        <f>payesh!BQ6</f>
        <v>0</v>
      </c>
      <c r="BQ5" s="578">
        <f>payesh!BR6</f>
        <v>0</v>
      </c>
      <c r="BR5" s="578">
        <f>payesh!BS6</f>
        <v>0</v>
      </c>
      <c r="BS5" s="578">
        <f>payesh!BT6</f>
        <v>0</v>
      </c>
      <c r="BT5" s="578">
        <f>payesh!BU6</f>
        <v>0</v>
      </c>
      <c r="BU5" s="578">
        <f>payesh!BV6</f>
        <v>0</v>
      </c>
      <c r="BV5" s="578">
        <f>payesh!BW6</f>
        <v>0</v>
      </c>
      <c r="BW5" s="578">
        <f>payesh!BX6</f>
        <v>0</v>
      </c>
      <c r="BX5" s="578">
        <f>payesh!BY6</f>
        <v>0</v>
      </c>
      <c r="BY5" s="578">
        <f>payesh!BZ6</f>
        <v>0</v>
      </c>
      <c r="BZ5" s="578">
        <f>payesh!CA6</f>
        <v>0</v>
      </c>
      <c r="CA5" s="578">
        <f>payesh!CB6</f>
        <v>0</v>
      </c>
      <c r="CB5" s="578">
        <f>payesh!CC6</f>
        <v>0</v>
      </c>
      <c r="CC5" s="578">
        <f>payesh!CD6</f>
        <v>0</v>
      </c>
      <c r="CD5" s="578">
        <f>payesh!CE6</f>
        <v>0</v>
      </c>
      <c r="CE5" s="578">
        <f>payesh!CF6</f>
        <v>0</v>
      </c>
      <c r="CF5" s="578">
        <f>payesh!CG6</f>
        <v>0</v>
      </c>
      <c r="CG5" s="578">
        <f>payesh!CH6</f>
        <v>0</v>
      </c>
      <c r="CH5" s="578">
        <f>payesh!CI6</f>
        <v>0</v>
      </c>
      <c r="CI5" s="578">
        <f>payesh!CJ6</f>
        <v>0</v>
      </c>
      <c r="CJ5" s="578">
        <f>payesh!CK6</f>
        <v>0</v>
      </c>
      <c r="CK5" s="578">
        <f>payesh!CL6</f>
        <v>0</v>
      </c>
      <c r="CL5" s="578">
        <f>payesh!CM6</f>
        <v>0</v>
      </c>
      <c r="CM5" s="578">
        <f>payesh!CN6</f>
        <v>0</v>
      </c>
      <c r="CN5" s="578">
        <f>payesh!CO6</f>
        <v>0</v>
      </c>
      <c r="CO5" s="578">
        <f>payesh!CP6</f>
        <v>0</v>
      </c>
      <c r="CP5" s="578">
        <f>payesh!CQ6</f>
        <v>0</v>
      </c>
      <c r="CQ5" s="578">
        <f>payesh!CR6</f>
        <v>0</v>
      </c>
      <c r="CR5" s="578">
        <f>payesh!CS6</f>
        <v>0</v>
      </c>
      <c r="CS5" s="578">
        <f>payesh!CT6</f>
        <v>0</v>
      </c>
      <c r="CT5" s="578">
        <f>payesh!CU6</f>
        <v>0</v>
      </c>
      <c r="CU5" s="578">
        <f>payesh!CV6</f>
        <v>0</v>
      </c>
      <c r="CV5" s="578">
        <f>payesh!CW6</f>
        <v>0</v>
      </c>
      <c r="CW5" s="578">
        <f>payesh!CX6</f>
        <v>0</v>
      </c>
      <c r="CX5" s="578">
        <f>payesh!CY6</f>
        <v>0</v>
      </c>
      <c r="CY5" s="578">
        <f>payesh!CZ6</f>
        <v>0</v>
      </c>
      <c r="CZ5" s="578">
        <f>payesh!DA6</f>
        <v>0</v>
      </c>
      <c r="DA5" s="578">
        <f>payesh!DB6</f>
        <v>0</v>
      </c>
      <c r="DB5" s="578">
        <f>payesh!DC6</f>
        <v>0</v>
      </c>
      <c r="DC5" s="578">
        <f>payesh!DD6</f>
        <v>0</v>
      </c>
      <c r="DD5" s="578">
        <f>payesh!DE6</f>
        <v>0</v>
      </c>
      <c r="DE5" s="578">
        <f>payesh!DF6</f>
        <v>0</v>
      </c>
      <c r="DF5" s="578">
        <f>payesh!DG6</f>
        <v>0</v>
      </c>
      <c r="DG5" s="578">
        <f>payesh!DH6</f>
        <v>0</v>
      </c>
      <c r="DH5" s="578">
        <f>payesh!DI6</f>
        <v>0</v>
      </c>
      <c r="DI5" s="578">
        <f>payesh!DJ6</f>
        <v>0</v>
      </c>
      <c r="DJ5" s="578">
        <f>payesh!DK6</f>
        <v>0</v>
      </c>
      <c r="DK5" s="578">
        <f>payesh!DL6</f>
        <v>0</v>
      </c>
      <c r="DL5" s="578">
        <f>payesh!DM6</f>
        <v>0</v>
      </c>
      <c r="DM5" s="578">
        <f>payesh!DN6</f>
        <v>0</v>
      </c>
      <c r="DN5" s="578">
        <f>payesh!DO6</f>
        <v>0</v>
      </c>
      <c r="DO5" s="578">
        <f>payesh!DP6</f>
        <v>0</v>
      </c>
      <c r="DP5" s="578">
        <f>payesh!DQ6</f>
        <v>0</v>
      </c>
      <c r="DQ5" s="578">
        <f>payesh!DR6</f>
        <v>0</v>
      </c>
      <c r="DR5" s="578">
        <f>payesh!DS6</f>
        <v>0</v>
      </c>
      <c r="DS5" s="578">
        <f>payesh!DT6</f>
        <v>0</v>
      </c>
      <c r="DT5" s="578">
        <f>payesh!DU6</f>
        <v>0</v>
      </c>
      <c r="DU5" s="578">
        <f>payesh!DV6</f>
        <v>0</v>
      </c>
      <c r="DV5" s="578">
        <f>payesh!DW6</f>
        <v>0</v>
      </c>
      <c r="DW5" s="578">
        <f>payesh!DX6</f>
        <v>0</v>
      </c>
      <c r="DX5" s="578">
        <f>payesh!DY6</f>
        <v>0</v>
      </c>
      <c r="DY5" s="578">
        <f>payesh!DZ6</f>
        <v>0</v>
      </c>
      <c r="DZ5" s="578">
        <f>payesh!EA6</f>
        <v>0</v>
      </c>
      <c r="EA5" s="578">
        <f>payesh!EB6</f>
        <v>0</v>
      </c>
      <c r="EB5" s="578">
        <f>payesh!EC6</f>
        <v>0</v>
      </c>
      <c r="EC5" s="579">
        <f>payesh!ED6</f>
        <v>0</v>
      </c>
      <c r="ED5" s="755"/>
      <c r="EE5" s="757"/>
      <c r="EF5" s="757"/>
      <c r="EG5" s="757"/>
      <c r="EH5" s="757"/>
      <c r="EI5" s="757"/>
      <c r="EJ5" s="759"/>
      <c r="EK5" s="761"/>
      <c r="EL5" s="761"/>
      <c r="EM5" s="763"/>
    </row>
    <row r="6" spans="2:143" ht="42.75" x14ac:dyDescent="0.4">
      <c r="B6" s="521">
        <v>1</v>
      </c>
      <c r="C6" s="522" t="s">
        <v>266</v>
      </c>
      <c r="D6" s="523">
        <f>payesh!E147</f>
        <v>0</v>
      </c>
      <c r="E6" s="524">
        <f>payesh!F147</f>
        <v>0</v>
      </c>
      <c r="F6" s="524">
        <f>payesh!G147</f>
        <v>0</v>
      </c>
      <c r="G6" s="524">
        <f>payesh!H147</f>
        <v>0</v>
      </c>
      <c r="H6" s="524">
        <f>payesh!I147</f>
        <v>0</v>
      </c>
      <c r="I6" s="524">
        <f>payesh!J147</f>
        <v>0</v>
      </c>
      <c r="J6" s="524">
        <f>payesh!K147</f>
        <v>0</v>
      </c>
      <c r="K6" s="524">
        <f>payesh!L147</f>
        <v>0</v>
      </c>
      <c r="L6" s="524">
        <f>payesh!M147</f>
        <v>0</v>
      </c>
      <c r="M6" s="524">
        <f>payesh!N147</f>
        <v>0</v>
      </c>
      <c r="N6" s="524">
        <f>payesh!O147</f>
        <v>0</v>
      </c>
      <c r="O6" s="524">
        <f>payesh!P147</f>
        <v>0</v>
      </c>
      <c r="P6" s="524">
        <f>payesh!Q147</f>
        <v>0</v>
      </c>
      <c r="Q6" s="524">
        <f>payesh!R147</f>
        <v>0</v>
      </c>
      <c r="R6" s="524">
        <f>payesh!S147</f>
        <v>0</v>
      </c>
      <c r="S6" s="524">
        <f>payesh!T147</f>
        <v>0</v>
      </c>
      <c r="T6" s="524">
        <f>payesh!U147</f>
        <v>0</v>
      </c>
      <c r="U6" s="524">
        <f>payesh!V147</f>
        <v>0</v>
      </c>
      <c r="V6" s="524">
        <f>payesh!W147</f>
        <v>0</v>
      </c>
      <c r="W6" s="524">
        <f>payesh!X147</f>
        <v>0</v>
      </c>
      <c r="X6" s="524">
        <f>payesh!Y147</f>
        <v>0</v>
      </c>
      <c r="Y6" s="524">
        <f>payesh!Z147</f>
        <v>0</v>
      </c>
      <c r="Z6" s="524">
        <f>payesh!AA147</f>
        <v>0</v>
      </c>
      <c r="AA6" s="524">
        <f>payesh!AB147</f>
        <v>0</v>
      </c>
      <c r="AB6" s="524">
        <f>payesh!AC147</f>
        <v>0</v>
      </c>
      <c r="AC6" s="524">
        <f>payesh!AD147</f>
        <v>0</v>
      </c>
      <c r="AD6" s="524">
        <f>payesh!AE147</f>
        <v>0</v>
      </c>
      <c r="AE6" s="524">
        <f>payesh!AF147</f>
        <v>0</v>
      </c>
      <c r="AF6" s="524">
        <f>payesh!AG147</f>
        <v>0</v>
      </c>
      <c r="AG6" s="524">
        <f>payesh!AH147</f>
        <v>0</v>
      </c>
      <c r="AH6" s="524">
        <f>payesh!AI147</f>
        <v>0</v>
      </c>
      <c r="AI6" s="524">
        <f>payesh!AJ147</f>
        <v>0</v>
      </c>
      <c r="AJ6" s="524">
        <f>payesh!AK147</f>
        <v>0</v>
      </c>
      <c r="AK6" s="524">
        <f>payesh!AL147</f>
        <v>0</v>
      </c>
      <c r="AL6" s="524">
        <f>payesh!AM147</f>
        <v>0</v>
      </c>
      <c r="AM6" s="524">
        <f>payesh!AN147</f>
        <v>0</v>
      </c>
      <c r="AN6" s="524">
        <f>payesh!AO147</f>
        <v>0</v>
      </c>
      <c r="AO6" s="524">
        <f>payesh!AP147</f>
        <v>0</v>
      </c>
      <c r="AP6" s="524">
        <f>payesh!AQ147</f>
        <v>0</v>
      </c>
      <c r="AQ6" s="524">
        <f>payesh!AR147</f>
        <v>0</v>
      </c>
      <c r="AR6" s="524">
        <f>payesh!AS147</f>
        <v>0</v>
      </c>
      <c r="AS6" s="524">
        <f>payesh!AT147</f>
        <v>0</v>
      </c>
      <c r="AT6" s="524">
        <f>payesh!AU147</f>
        <v>0</v>
      </c>
      <c r="AU6" s="524">
        <f>payesh!AV147</f>
        <v>0</v>
      </c>
      <c r="AV6" s="524">
        <f>payesh!AW147</f>
        <v>0</v>
      </c>
      <c r="AW6" s="524">
        <f>payesh!AX147</f>
        <v>0</v>
      </c>
      <c r="AX6" s="524">
        <f>payesh!AY147</f>
        <v>0</v>
      </c>
      <c r="AY6" s="524">
        <f>payesh!AZ147</f>
        <v>0</v>
      </c>
      <c r="AZ6" s="524">
        <f>payesh!BA147</f>
        <v>0</v>
      </c>
      <c r="BA6" s="524">
        <f>payesh!BB147</f>
        <v>0</v>
      </c>
      <c r="BB6" s="524">
        <f>payesh!BC147</f>
        <v>0</v>
      </c>
      <c r="BC6" s="524">
        <f>payesh!BD147</f>
        <v>0</v>
      </c>
      <c r="BD6" s="524">
        <f>payesh!BE147</f>
        <v>0</v>
      </c>
      <c r="BE6" s="524">
        <f>payesh!BF147</f>
        <v>0</v>
      </c>
      <c r="BF6" s="524">
        <f>payesh!BG147</f>
        <v>0</v>
      </c>
      <c r="BG6" s="524">
        <f>payesh!BH147</f>
        <v>0</v>
      </c>
      <c r="BH6" s="524">
        <f>payesh!BI147</f>
        <v>0</v>
      </c>
      <c r="BI6" s="524">
        <f>payesh!BJ147</f>
        <v>0</v>
      </c>
      <c r="BJ6" s="524">
        <f>payesh!BK147</f>
        <v>0</v>
      </c>
      <c r="BK6" s="524">
        <f>payesh!BL147</f>
        <v>0</v>
      </c>
      <c r="BL6" s="524">
        <f>payesh!BM147</f>
        <v>0</v>
      </c>
      <c r="BM6" s="524">
        <f>payesh!BN147</f>
        <v>0</v>
      </c>
      <c r="BN6" s="524">
        <f>payesh!BO147</f>
        <v>0</v>
      </c>
      <c r="BO6" s="524">
        <f>payesh!BP147</f>
        <v>0</v>
      </c>
      <c r="BP6" s="524">
        <f>payesh!BQ147</f>
        <v>0</v>
      </c>
      <c r="BQ6" s="524">
        <f>payesh!BR147</f>
        <v>0</v>
      </c>
      <c r="BR6" s="524">
        <f>payesh!BS147</f>
        <v>0</v>
      </c>
      <c r="BS6" s="524">
        <f>payesh!BT147</f>
        <v>0</v>
      </c>
      <c r="BT6" s="524">
        <f>payesh!BU147</f>
        <v>0</v>
      </c>
      <c r="BU6" s="524">
        <f>payesh!BV147</f>
        <v>0</v>
      </c>
      <c r="BV6" s="524">
        <f>payesh!BW147</f>
        <v>0</v>
      </c>
      <c r="BW6" s="524">
        <f>payesh!BX147</f>
        <v>0</v>
      </c>
      <c r="BX6" s="524">
        <f>payesh!BY147</f>
        <v>0</v>
      </c>
      <c r="BY6" s="524">
        <f>payesh!BZ147</f>
        <v>0</v>
      </c>
      <c r="BZ6" s="524">
        <f>payesh!CA147</f>
        <v>0</v>
      </c>
      <c r="CA6" s="524">
        <f>payesh!CB147</f>
        <v>0</v>
      </c>
      <c r="CB6" s="524">
        <f>payesh!CC147</f>
        <v>0</v>
      </c>
      <c r="CC6" s="524">
        <f>payesh!CD147</f>
        <v>0</v>
      </c>
      <c r="CD6" s="524">
        <f>payesh!CE147</f>
        <v>0</v>
      </c>
      <c r="CE6" s="524">
        <f>payesh!CF147</f>
        <v>0</v>
      </c>
      <c r="CF6" s="524">
        <f>payesh!CG147</f>
        <v>0</v>
      </c>
      <c r="CG6" s="524">
        <f>payesh!CH147</f>
        <v>0</v>
      </c>
      <c r="CH6" s="524">
        <f>payesh!CI147</f>
        <v>0</v>
      </c>
      <c r="CI6" s="524">
        <f>payesh!CJ147</f>
        <v>0</v>
      </c>
      <c r="CJ6" s="524">
        <f>payesh!CK147</f>
        <v>0</v>
      </c>
      <c r="CK6" s="524">
        <f>payesh!CL147</f>
        <v>0</v>
      </c>
      <c r="CL6" s="524">
        <f>payesh!CM147</f>
        <v>0</v>
      </c>
      <c r="CM6" s="524">
        <f>payesh!CN147</f>
        <v>0</v>
      </c>
      <c r="CN6" s="524">
        <f>payesh!CO147</f>
        <v>0</v>
      </c>
      <c r="CO6" s="524">
        <f>payesh!CP147</f>
        <v>0</v>
      </c>
      <c r="CP6" s="524">
        <f>payesh!CQ147</f>
        <v>0</v>
      </c>
      <c r="CQ6" s="524">
        <f>payesh!CR147</f>
        <v>0</v>
      </c>
      <c r="CR6" s="524">
        <f>payesh!CS147</f>
        <v>0</v>
      </c>
      <c r="CS6" s="524">
        <f>payesh!CT147</f>
        <v>0</v>
      </c>
      <c r="CT6" s="524">
        <f>payesh!CU147</f>
        <v>0</v>
      </c>
      <c r="CU6" s="524">
        <f>payesh!CV147</f>
        <v>0</v>
      </c>
      <c r="CV6" s="524">
        <f>payesh!CW147</f>
        <v>0</v>
      </c>
      <c r="CW6" s="524">
        <f>payesh!CX147</f>
        <v>0</v>
      </c>
      <c r="CX6" s="524">
        <f>payesh!CY147</f>
        <v>0</v>
      </c>
      <c r="CY6" s="524">
        <f>payesh!CZ147</f>
        <v>0</v>
      </c>
      <c r="CZ6" s="524">
        <f>payesh!DA147</f>
        <v>0</v>
      </c>
      <c r="DA6" s="524">
        <f>payesh!DB147</f>
        <v>0</v>
      </c>
      <c r="DB6" s="524">
        <f>payesh!DC147</f>
        <v>0</v>
      </c>
      <c r="DC6" s="524">
        <f>payesh!DD147</f>
        <v>0</v>
      </c>
      <c r="DD6" s="524">
        <f>payesh!DE147</f>
        <v>0</v>
      </c>
      <c r="DE6" s="524">
        <f>payesh!DF147</f>
        <v>0</v>
      </c>
      <c r="DF6" s="524">
        <f>payesh!DG147</f>
        <v>0</v>
      </c>
      <c r="DG6" s="524">
        <f>payesh!DH147</f>
        <v>0</v>
      </c>
      <c r="DH6" s="524">
        <f>payesh!DI147</f>
        <v>0</v>
      </c>
      <c r="DI6" s="524">
        <f>payesh!DJ147</f>
        <v>0</v>
      </c>
      <c r="DJ6" s="524">
        <f>payesh!DK147</f>
        <v>0</v>
      </c>
      <c r="DK6" s="524">
        <f>payesh!DL147</f>
        <v>0</v>
      </c>
      <c r="DL6" s="524">
        <f>payesh!DM147</f>
        <v>0</v>
      </c>
      <c r="DM6" s="524">
        <f>payesh!DN147</f>
        <v>0</v>
      </c>
      <c r="DN6" s="524">
        <f>payesh!DO147</f>
        <v>0</v>
      </c>
      <c r="DO6" s="524">
        <f>payesh!DP147</f>
        <v>0</v>
      </c>
      <c r="DP6" s="524">
        <f>payesh!DQ147</f>
        <v>0</v>
      </c>
      <c r="DQ6" s="524">
        <f>payesh!DR147</f>
        <v>0</v>
      </c>
      <c r="DR6" s="524">
        <f>payesh!DS147</f>
        <v>0</v>
      </c>
      <c r="DS6" s="524">
        <f>payesh!DT147</f>
        <v>0</v>
      </c>
      <c r="DT6" s="524">
        <f>payesh!DU147</f>
        <v>0</v>
      </c>
      <c r="DU6" s="524">
        <f>payesh!DV147</f>
        <v>0</v>
      </c>
      <c r="DV6" s="524">
        <f>payesh!DW147</f>
        <v>0</v>
      </c>
      <c r="DW6" s="524">
        <f>payesh!DX147</f>
        <v>0</v>
      </c>
      <c r="DX6" s="524">
        <f>payesh!DY147</f>
        <v>0</v>
      </c>
      <c r="DY6" s="524">
        <f>payesh!DZ147</f>
        <v>0</v>
      </c>
      <c r="DZ6" s="524">
        <f>payesh!EA147</f>
        <v>0</v>
      </c>
      <c r="EA6" s="524">
        <f>payesh!EB147</f>
        <v>0</v>
      </c>
      <c r="EB6" s="524">
        <f>payesh!EC147</f>
        <v>0</v>
      </c>
      <c r="EC6" s="525">
        <f>payesh!ED147</f>
        <v>0</v>
      </c>
      <c r="ED6" s="555">
        <f>COUNTIF(D6:EC6,"ب7")</f>
        <v>0</v>
      </c>
      <c r="EE6" s="526">
        <f>Pardakhti!N6</f>
        <v>0</v>
      </c>
      <c r="EF6" s="527">
        <f>Pardakhti!O6</f>
        <v>0</v>
      </c>
      <c r="EG6" s="527">
        <f>Pardakhti!P6</f>
        <v>0</v>
      </c>
      <c r="EH6" s="553">
        <f>Pardakhti!Q6</f>
        <v>0</v>
      </c>
      <c r="EI6" s="562">
        <f>SUM(EE6:EH6)</f>
        <v>0</v>
      </c>
      <c r="EJ6" s="568">
        <f>COUNTIF(J6:EC6,"ب7")</f>
        <v>0</v>
      </c>
      <c r="EK6" s="528">
        <f>Pardakhti!X6</f>
        <v>0</v>
      </c>
      <c r="EL6" s="529">
        <f>Pardakhti!Y6</f>
        <v>0</v>
      </c>
      <c r="EM6" s="551">
        <f>SUM(EK6:EL6)</f>
        <v>0</v>
      </c>
    </row>
    <row r="7" spans="2:143" ht="57" x14ac:dyDescent="0.4">
      <c r="B7" s="530">
        <v>2</v>
      </c>
      <c r="C7" s="531" t="s">
        <v>268</v>
      </c>
      <c r="D7" s="532">
        <f>payesh!E148</f>
        <v>0</v>
      </c>
      <c r="E7" s="533">
        <f>payesh!F148</f>
        <v>0</v>
      </c>
      <c r="F7" s="533">
        <f>payesh!G148</f>
        <v>0</v>
      </c>
      <c r="G7" s="533">
        <f>payesh!H148</f>
        <v>0</v>
      </c>
      <c r="H7" s="533">
        <f>payesh!I148</f>
        <v>0</v>
      </c>
      <c r="I7" s="533">
        <f>payesh!J148</f>
        <v>0</v>
      </c>
      <c r="J7" s="533">
        <f>payesh!K148</f>
        <v>0</v>
      </c>
      <c r="K7" s="533">
        <f>payesh!L148</f>
        <v>0</v>
      </c>
      <c r="L7" s="533">
        <f>payesh!M148</f>
        <v>0</v>
      </c>
      <c r="M7" s="533">
        <f>payesh!N148</f>
        <v>0</v>
      </c>
      <c r="N7" s="533">
        <f>payesh!O148</f>
        <v>0</v>
      </c>
      <c r="O7" s="533">
        <f>payesh!P148</f>
        <v>0</v>
      </c>
      <c r="P7" s="533">
        <f>payesh!Q148</f>
        <v>0</v>
      </c>
      <c r="Q7" s="533">
        <f>payesh!R148</f>
        <v>0</v>
      </c>
      <c r="R7" s="533">
        <f>payesh!S148</f>
        <v>0</v>
      </c>
      <c r="S7" s="533">
        <f>payesh!T148</f>
        <v>0</v>
      </c>
      <c r="T7" s="533">
        <f>payesh!U148</f>
        <v>0</v>
      </c>
      <c r="U7" s="533">
        <f>payesh!V148</f>
        <v>0</v>
      </c>
      <c r="V7" s="533">
        <f>payesh!W148</f>
        <v>0</v>
      </c>
      <c r="W7" s="533">
        <f>payesh!X148</f>
        <v>0</v>
      </c>
      <c r="X7" s="533">
        <f>payesh!Y148</f>
        <v>0</v>
      </c>
      <c r="Y7" s="533">
        <f>payesh!Z148</f>
        <v>0</v>
      </c>
      <c r="Z7" s="533">
        <f>payesh!AA148</f>
        <v>0</v>
      </c>
      <c r="AA7" s="533">
        <f>payesh!AB148</f>
        <v>0</v>
      </c>
      <c r="AB7" s="533">
        <f>payesh!AC148</f>
        <v>0</v>
      </c>
      <c r="AC7" s="533">
        <f>payesh!AD148</f>
        <v>0</v>
      </c>
      <c r="AD7" s="533">
        <f>payesh!AE148</f>
        <v>0</v>
      </c>
      <c r="AE7" s="533">
        <f>payesh!AF148</f>
        <v>0</v>
      </c>
      <c r="AF7" s="533">
        <f>payesh!AG148</f>
        <v>0</v>
      </c>
      <c r="AG7" s="533">
        <f>payesh!AH148</f>
        <v>0</v>
      </c>
      <c r="AH7" s="533">
        <f>payesh!AI148</f>
        <v>0</v>
      </c>
      <c r="AI7" s="533">
        <f>payesh!AJ148</f>
        <v>0</v>
      </c>
      <c r="AJ7" s="533">
        <f>payesh!AK148</f>
        <v>0</v>
      </c>
      <c r="AK7" s="533">
        <f>payesh!AL148</f>
        <v>0</v>
      </c>
      <c r="AL7" s="533">
        <f>payesh!AM148</f>
        <v>0</v>
      </c>
      <c r="AM7" s="533">
        <f>payesh!AN148</f>
        <v>0</v>
      </c>
      <c r="AN7" s="533">
        <f>payesh!AO148</f>
        <v>0</v>
      </c>
      <c r="AO7" s="533">
        <f>payesh!AP148</f>
        <v>0</v>
      </c>
      <c r="AP7" s="533">
        <f>payesh!AQ148</f>
        <v>0</v>
      </c>
      <c r="AQ7" s="533">
        <f>payesh!AR148</f>
        <v>0</v>
      </c>
      <c r="AR7" s="533">
        <f>payesh!AS148</f>
        <v>0</v>
      </c>
      <c r="AS7" s="533">
        <f>payesh!AT148</f>
        <v>0</v>
      </c>
      <c r="AT7" s="533">
        <f>payesh!AU148</f>
        <v>0</v>
      </c>
      <c r="AU7" s="533">
        <f>payesh!AV148</f>
        <v>0</v>
      </c>
      <c r="AV7" s="533">
        <f>payesh!AW148</f>
        <v>0</v>
      </c>
      <c r="AW7" s="533">
        <f>payesh!AX148</f>
        <v>0</v>
      </c>
      <c r="AX7" s="533">
        <f>payesh!AY148</f>
        <v>0</v>
      </c>
      <c r="AY7" s="533">
        <f>payesh!AZ148</f>
        <v>0</v>
      </c>
      <c r="AZ7" s="533">
        <f>payesh!BA148</f>
        <v>0</v>
      </c>
      <c r="BA7" s="533">
        <f>payesh!BB148</f>
        <v>0</v>
      </c>
      <c r="BB7" s="533">
        <f>payesh!BC148</f>
        <v>0</v>
      </c>
      <c r="BC7" s="533">
        <f>payesh!BD148</f>
        <v>0</v>
      </c>
      <c r="BD7" s="533">
        <f>payesh!BE148</f>
        <v>0</v>
      </c>
      <c r="BE7" s="533">
        <f>payesh!BF148</f>
        <v>0</v>
      </c>
      <c r="BF7" s="533">
        <f>payesh!BG148</f>
        <v>0</v>
      </c>
      <c r="BG7" s="533">
        <f>payesh!BH148</f>
        <v>0</v>
      </c>
      <c r="BH7" s="533">
        <f>payesh!BI148</f>
        <v>0</v>
      </c>
      <c r="BI7" s="533">
        <f>payesh!BJ148</f>
        <v>0</v>
      </c>
      <c r="BJ7" s="533">
        <f>payesh!BK148</f>
        <v>0</v>
      </c>
      <c r="BK7" s="533">
        <f>payesh!BL148</f>
        <v>0</v>
      </c>
      <c r="BL7" s="533">
        <f>payesh!BM148</f>
        <v>0</v>
      </c>
      <c r="BM7" s="533">
        <f>payesh!BN148</f>
        <v>0</v>
      </c>
      <c r="BN7" s="533">
        <f>payesh!BO148</f>
        <v>0</v>
      </c>
      <c r="BO7" s="533">
        <f>payesh!BP148</f>
        <v>0</v>
      </c>
      <c r="BP7" s="533">
        <f>payesh!BQ148</f>
        <v>0</v>
      </c>
      <c r="BQ7" s="533">
        <f>payesh!BR148</f>
        <v>0</v>
      </c>
      <c r="BR7" s="533">
        <f>payesh!BS148</f>
        <v>0</v>
      </c>
      <c r="BS7" s="533">
        <f>payesh!BT148</f>
        <v>0</v>
      </c>
      <c r="BT7" s="533">
        <f>payesh!BU148</f>
        <v>0</v>
      </c>
      <c r="BU7" s="533">
        <f>payesh!BV148</f>
        <v>0</v>
      </c>
      <c r="BV7" s="533">
        <f>payesh!BW148</f>
        <v>0</v>
      </c>
      <c r="BW7" s="533">
        <f>payesh!BX148</f>
        <v>0</v>
      </c>
      <c r="BX7" s="533">
        <f>payesh!BY148</f>
        <v>0</v>
      </c>
      <c r="BY7" s="533">
        <f>payesh!BZ148</f>
        <v>0</v>
      </c>
      <c r="BZ7" s="533">
        <f>payesh!CA148</f>
        <v>0</v>
      </c>
      <c r="CA7" s="533">
        <f>payesh!CB148</f>
        <v>0</v>
      </c>
      <c r="CB7" s="533">
        <f>payesh!CC148</f>
        <v>0</v>
      </c>
      <c r="CC7" s="533">
        <f>payesh!CD148</f>
        <v>0</v>
      </c>
      <c r="CD7" s="533">
        <f>payesh!CE148</f>
        <v>0</v>
      </c>
      <c r="CE7" s="533">
        <f>payesh!CF148</f>
        <v>0</v>
      </c>
      <c r="CF7" s="533">
        <f>payesh!CG148</f>
        <v>0</v>
      </c>
      <c r="CG7" s="533">
        <f>payesh!CH148</f>
        <v>0</v>
      </c>
      <c r="CH7" s="533">
        <f>payesh!CI148</f>
        <v>0</v>
      </c>
      <c r="CI7" s="533">
        <f>payesh!CJ148</f>
        <v>0</v>
      </c>
      <c r="CJ7" s="533">
        <f>payesh!CK148</f>
        <v>0</v>
      </c>
      <c r="CK7" s="533">
        <f>payesh!CL148</f>
        <v>0</v>
      </c>
      <c r="CL7" s="533">
        <f>payesh!CM148</f>
        <v>0</v>
      </c>
      <c r="CM7" s="533">
        <f>payesh!CN148</f>
        <v>0</v>
      </c>
      <c r="CN7" s="533">
        <f>payesh!CO148</f>
        <v>0</v>
      </c>
      <c r="CO7" s="533">
        <f>payesh!CP148</f>
        <v>0</v>
      </c>
      <c r="CP7" s="533">
        <f>payesh!CQ148</f>
        <v>0</v>
      </c>
      <c r="CQ7" s="533">
        <f>payesh!CR148</f>
        <v>0</v>
      </c>
      <c r="CR7" s="533">
        <f>payesh!CS148</f>
        <v>0</v>
      </c>
      <c r="CS7" s="533">
        <f>payesh!CT148</f>
        <v>0</v>
      </c>
      <c r="CT7" s="533">
        <f>payesh!CU148</f>
        <v>0</v>
      </c>
      <c r="CU7" s="533">
        <f>payesh!CV148</f>
        <v>0</v>
      </c>
      <c r="CV7" s="533">
        <f>payesh!CW148</f>
        <v>0</v>
      </c>
      <c r="CW7" s="533">
        <f>payesh!CX148</f>
        <v>0</v>
      </c>
      <c r="CX7" s="533">
        <f>payesh!CY148</f>
        <v>0</v>
      </c>
      <c r="CY7" s="533">
        <f>payesh!CZ148</f>
        <v>0</v>
      </c>
      <c r="CZ7" s="533">
        <f>payesh!DA148</f>
        <v>0</v>
      </c>
      <c r="DA7" s="533">
        <f>payesh!DB148</f>
        <v>0</v>
      </c>
      <c r="DB7" s="533">
        <f>payesh!DC148</f>
        <v>0</v>
      </c>
      <c r="DC7" s="533">
        <f>payesh!DD148</f>
        <v>0</v>
      </c>
      <c r="DD7" s="533">
        <f>payesh!DE148</f>
        <v>0</v>
      </c>
      <c r="DE7" s="533">
        <f>payesh!DF148</f>
        <v>0</v>
      </c>
      <c r="DF7" s="533">
        <f>payesh!DG148</f>
        <v>0</v>
      </c>
      <c r="DG7" s="533">
        <f>payesh!DH148</f>
        <v>0</v>
      </c>
      <c r="DH7" s="533">
        <f>payesh!DI148</f>
        <v>0</v>
      </c>
      <c r="DI7" s="533">
        <f>payesh!DJ148</f>
        <v>0</v>
      </c>
      <c r="DJ7" s="533">
        <f>payesh!DK148</f>
        <v>0</v>
      </c>
      <c r="DK7" s="533">
        <f>payesh!DL148</f>
        <v>0</v>
      </c>
      <c r="DL7" s="533">
        <f>payesh!DM148</f>
        <v>0</v>
      </c>
      <c r="DM7" s="533">
        <f>payesh!DN148</f>
        <v>0</v>
      </c>
      <c r="DN7" s="533">
        <f>payesh!DO148</f>
        <v>0</v>
      </c>
      <c r="DO7" s="533">
        <f>payesh!DP148</f>
        <v>0</v>
      </c>
      <c r="DP7" s="533">
        <f>payesh!DQ148</f>
        <v>0</v>
      </c>
      <c r="DQ7" s="533">
        <f>payesh!DR148</f>
        <v>0</v>
      </c>
      <c r="DR7" s="533">
        <f>payesh!DS148</f>
        <v>0</v>
      </c>
      <c r="DS7" s="533">
        <f>payesh!DT148</f>
        <v>0</v>
      </c>
      <c r="DT7" s="533">
        <f>payesh!DU148</f>
        <v>0</v>
      </c>
      <c r="DU7" s="533">
        <f>payesh!DV148</f>
        <v>0</v>
      </c>
      <c r="DV7" s="533">
        <f>payesh!DW148</f>
        <v>0</v>
      </c>
      <c r="DW7" s="533">
        <f>payesh!DX148</f>
        <v>0</v>
      </c>
      <c r="DX7" s="533">
        <f>payesh!DY148</f>
        <v>0</v>
      </c>
      <c r="DY7" s="533">
        <f>payesh!DZ148</f>
        <v>0</v>
      </c>
      <c r="DZ7" s="533">
        <f>payesh!EA148</f>
        <v>0</v>
      </c>
      <c r="EA7" s="533">
        <f>payesh!EB148</f>
        <v>0</v>
      </c>
      <c r="EB7" s="533">
        <f>payesh!EC148</f>
        <v>0</v>
      </c>
      <c r="EC7" s="534">
        <f>payesh!ED148</f>
        <v>0</v>
      </c>
      <c r="ED7" s="556">
        <f>COUNTIF(D7:EC7,"پ9")</f>
        <v>0</v>
      </c>
      <c r="EE7" s="535">
        <f>Pardakhti!N7</f>
        <v>0</v>
      </c>
      <c r="EF7" s="536">
        <f>Pardakhti!O7</f>
        <v>0</v>
      </c>
      <c r="EG7" s="536">
        <f>Pardakhti!P7</f>
        <v>0</v>
      </c>
      <c r="EH7" s="554">
        <f>Pardakhti!Q7</f>
        <v>0</v>
      </c>
      <c r="EI7" s="563">
        <f t="shared" ref="EI7:EI11" si="0">SUM(EE7:EH7)</f>
        <v>0</v>
      </c>
      <c r="EJ7" s="569">
        <f>COUNTIF(J7:EC7,"پ9")</f>
        <v>0</v>
      </c>
      <c r="EK7" s="537">
        <f>Pardakhti!X7</f>
        <v>0</v>
      </c>
      <c r="EL7" s="538">
        <f>Pardakhti!Y7</f>
        <v>0</v>
      </c>
      <c r="EM7" s="552">
        <f t="shared" ref="EM7:EM11" si="1">SUM(EK7:EL7)</f>
        <v>0</v>
      </c>
    </row>
    <row r="8" spans="2:143" ht="57" x14ac:dyDescent="0.4">
      <c r="B8" s="530">
        <v>3</v>
      </c>
      <c r="C8" s="531" t="s">
        <v>270</v>
      </c>
      <c r="D8" s="532">
        <f>payesh!E149</f>
        <v>0</v>
      </c>
      <c r="E8" s="533">
        <f>payesh!F149</f>
        <v>0</v>
      </c>
      <c r="F8" s="533">
        <f>payesh!G149</f>
        <v>0</v>
      </c>
      <c r="G8" s="533">
        <f>payesh!H149</f>
        <v>0</v>
      </c>
      <c r="H8" s="533">
        <f>payesh!I149</f>
        <v>0</v>
      </c>
      <c r="I8" s="533">
        <f>payesh!J149</f>
        <v>0</v>
      </c>
      <c r="J8" s="533">
        <f>payesh!K149</f>
        <v>0</v>
      </c>
      <c r="K8" s="533">
        <f>payesh!L149</f>
        <v>0</v>
      </c>
      <c r="L8" s="533">
        <f>payesh!M149</f>
        <v>0</v>
      </c>
      <c r="M8" s="533">
        <f>payesh!N149</f>
        <v>0</v>
      </c>
      <c r="N8" s="533">
        <f>payesh!O149</f>
        <v>0</v>
      </c>
      <c r="O8" s="533">
        <f>payesh!P149</f>
        <v>0</v>
      </c>
      <c r="P8" s="533">
        <f>payesh!Q149</f>
        <v>0</v>
      </c>
      <c r="Q8" s="533">
        <f>payesh!R149</f>
        <v>0</v>
      </c>
      <c r="R8" s="533">
        <f>payesh!S149</f>
        <v>0</v>
      </c>
      <c r="S8" s="533">
        <f>payesh!T149</f>
        <v>0</v>
      </c>
      <c r="T8" s="533">
        <f>payesh!U149</f>
        <v>0</v>
      </c>
      <c r="U8" s="533">
        <f>payesh!V149</f>
        <v>0</v>
      </c>
      <c r="V8" s="533">
        <f>payesh!W149</f>
        <v>0</v>
      </c>
      <c r="W8" s="533">
        <f>payesh!X149</f>
        <v>0</v>
      </c>
      <c r="X8" s="533">
        <f>payesh!Y149</f>
        <v>0</v>
      </c>
      <c r="Y8" s="533">
        <f>payesh!Z149</f>
        <v>0</v>
      </c>
      <c r="Z8" s="533">
        <f>payesh!AA149</f>
        <v>0</v>
      </c>
      <c r="AA8" s="533">
        <f>payesh!AB149</f>
        <v>0</v>
      </c>
      <c r="AB8" s="533">
        <f>payesh!AC149</f>
        <v>0</v>
      </c>
      <c r="AC8" s="533">
        <f>payesh!AD149</f>
        <v>0</v>
      </c>
      <c r="AD8" s="533">
        <f>payesh!AE149</f>
        <v>0</v>
      </c>
      <c r="AE8" s="533">
        <f>payesh!AF149</f>
        <v>0</v>
      </c>
      <c r="AF8" s="533">
        <f>payesh!AG149</f>
        <v>0</v>
      </c>
      <c r="AG8" s="533">
        <f>payesh!AH149</f>
        <v>0</v>
      </c>
      <c r="AH8" s="533">
        <f>payesh!AI149</f>
        <v>0</v>
      </c>
      <c r="AI8" s="533">
        <f>payesh!AJ149</f>
        <v>0</v>
      </c>
      <c r="AJ8" s="533">
        <f>payesh!AK149</f>
        <v>0</v>
      </c>
      <c r="AK8" s="533">
        <f>payesh!AL149</f>
        <v>0</v>
      </c>
      <c r="AL8" s="533">
        <f>payesh!AM149</f>
        <v>0</v>
      </c>
      <c r="AM8" s="533">
        <f>payesh!AN149</f>
        <v>0</v>
      </c>
      <c r="AN8" s="533">
        <f>payesh!AO149</f>
        <v>0</v>
      </c>
      <c r="AO8" s="533">
        <f>payesh!AP149</f>
        <v>0</v>
      </c>
      <c r="AP8" s="533">
        <f>payesh!AQ149</f>
        <v>0</v>
      </c>
      <c r="AQ8" s="533">
        <f>payesh!AR149</f>
        <v>0</v>
      </c>
      <c r="AR8" s="533">
        <f>payesh!AS149</f>
        <v>0</v>
      </c>
      <c r="AS8" s="533">
        <f>payesh!AT149</f>
        <v>0</v>
      </c>
      <c r="AT8" s="533">
        <f>payesh!AU149</f>
        <v>0</v>
      </c>
      <c r="AU8" s="533">
        <f>payesh!AV149</f>
        <v>0</v>
      </c>
      <c r="AV8" s="533">
        <f>payesh!AW149</f>
        <v>0</v>
      </c>
      <c r="AW8" s="533">
        <f>payesh!AX149</f>
        <v>0</v>
      </c>
      <c r="AX8" s="533">
        <f>payesh!AY149</f>
        <v>0</v>
      </c>
      <c r="AY8" s="533">
        <f>payesh!AZ149</f>
        <v>0</v>
      </c>
      <c r="AZ8" s="533">
        <f>payesh!BA149</f>
        <v>0</v>
      </c>
      <c r="BA8" s="533">
        <f>payesh!BB149</f>
        <v>0</v>
      </c>
      <c r="BB8" s="533">
        <f>payesh!BC149</f>
        <v>0</v>
      </c>
      <c r="BC8" s="533">
        <f>payesh!BD149</f>
        <v>0</v>
      </c>
      <c r="BD8" s="533">
        <f>payesh!BE149</f>
        <v>0</v>
      </c>
      <c r="BE8" s="533">
        <f>payesh!BF149</f>
        <v>0</v>
      </c>
      <c r="BF8" s="533">
        <f>payesh!BG149</f>
        <v>0</v>
      </c>
      <c r="BG8" s="533">
        <f>payesh!BH149</f>
        <v>0</v>
      </c>
      <c r="BH8" s="533">
        <f>payesh!BI149</f>
        <v>0</v>
      </c>
      <c r="BI8" s="533">
        <f>payesh!BJ149</f>
        <v>0</v>
      </c>
      <c r="BJ8" s="533">
        <f>payesh!BK149</f>
        <v>0</v>
      </c>
      <c r="BK8" s="533">
        <f>payesh!BL149</f>
        <v>0</v>
      </c>
      <c r="BL8" s="533">
        <f>payesh!BM149</f>
        <v>0</v>
      </c>
      <c r="BM8" s="533">
        <f>payesh!BN149</f>
        <v>0</v>
      </c>
      <c r="BN8" s="533">
        <f>payesh!BO149</f>
        <v>0</v>
      </c>
      <c r="BO8" s="533">
        <f>payesh!BP149</f>
        <v>0</v>
      </c>
      <c r="BP8" s="533">
        <f>payesh!BQ149</f>
        <v>0</v>
      </c>
      <c r="BQ8" s="533">
        <f>payesh!BR149</f>
        <v>0</v>
      </c>
      <c r="BR8" s="533">
        <f>payesh!BS149</f>
        <v>0</v>
      </c>
      <c r="BS8" s="533">
        <f>payesh!BT149</f>
        <v>0</v>
      </c>
      <c r="BT8" s="533">
        <f>payesh!BU149</f>
        <v>0</v>
      </c>
      <c r="BU8" s="533">
        <f>payesh!BV149</f>
        <v>0</v>
      </c>
      <c r="BV8" s="533">
        <f>payesh!BW149</f>
        <v>0</v>
      </c>
      <c r="BW8" s="533">
        <f>payesh!BX149</f>
        <v>0</v>
      </c>
      <c r="BX8" s="533">
        <f>payesh!BY149</f>
        <v>0</v>
      </c>
      <c r="BY8" s="533">
        <f>payesh!BZ149</f>
        <v>0</v>
      </c>
      <c r="BZ8" s="533">
        <f>payesh!CA149</f>
        <v>0</v>
      </c>
      <c r="CA8" s="533">
        <f>payesh!CB149</f>
        <v>0</v>
      </c>
      <c r="CB8" s="533">
        <f>payesh!CC149</f>
        <v>0</v>
      </c>
      <c r="CC8" s="533">
        <f>payesh!CD149</f>
        <v>0</v>
      </c>
      <c r="CD8" s="533">
        <f>payesh!CE149</f>
        <v>0</v>
      </c>
      <c r="CE8" s="533">
        <f>payesh!CF149</f>
        <v>0</v>
      </c>
      <c r="CF8" s="533">
        <f>payesh!CG149</f>
        <v>0</v>
      </c>
      <c r="CG8" s="533">
        <f>payesh!CH149</f>
        <v>0</v>
      </c>
      <c r="CH8" s="533">
        <f>payesh!CI149</f>
        <v>0</v>
      </c>
      <c r="CI8" s="533">
        <f>payesh!CJ149</f>
        <v>0</v>
      </c>
      <c r="CJ8" s="533">
        <f>payesh!CK149</f>
        <v>0</v>
      </c>
      <c r="CK8" s="533">
        <f>payesh!CL149</f>
        <v>0</v>
      </c>
      <c r="CL8" s="533">
        <f>payesh!CM149</f>
        <v>0</v>
      </c>
      <c r="CM8" s="533">
        <f>payesh!CN149</f>
        <v>0</v>
      </c>
      <c r="CN8" s="533">
        <f>payesh!CO149</f>
        <v>0</v>
      </c>
      <c r="CO8" s="533">
        <f>payesh!CP149</f>
        <v>0</v>
      </c>
      <c r="CP8" s="533">
        <f>payesh!CQ149</f>
        <v>0</v>
      </c>
      <c r="CQ8" s="533">
        <f>payesh!CR149</f>
        <v>0</v>
      </c>
      <c r="CR8" s="533">
        <f>payesh!CS149</f>
        <v>0</v>
      </c>
      <c r="CS8" s="533">
        <f>payesh!CT149</f>
        <v>0</v>
      </c>
      <c r="CT8" s="533">
        <f>payesh!CU149</f>
        <v>0</v>
      </c>
      <c r="CU8" s="533">
        <f>payesh!CV149</f>
        <v>0</v>
      </c>
      <c r="CV8" s="533">
        <f>payesh!CW149</f>
        <v>0</v>
      </c>
      <c r="CW8" s="533">
        <f>payesh!CX149</f>
        <v>0</v>
      </c>
      <c r="CX8" s="533">
        <f>payesh!CY149</f>
        <v>0</v>
      </c>
      <c r="CY8" s="533">
        <f>payesh!CZ149</f>
        <v>0</v>
      </c>
      <c r="CZ8" s="533">
        <f>payesh!DA149</f>
        <v>0</v>
      </c>
      <c r="DA8" s="533">
        <f>payesh!DB149</f>
        <v>0</v>
      </c>
      <c r="DB8" s="533">
        <f>payesh!DC149</f>
        <v>0</v>
      </c>
      <c r="DC8" s="533">
        <f>payesh!DD149</f>
        <v>0</v>
      </c>
      <c r="DD8" s="533">
        <f>payesh!DE149</f>
        <v>0</v>
      </c>
      <c r="DE8" s="533">
        <f>payesh!DF149</f>
        <v>0</v>
      </c>
      <c r="DF8" s="533">
        <f>payesh!DG149</f>
        <v>0</v>
      </c>
      <c r="DG8" s="533">
        <f>payesh!DH149</f>
        <v>0</v>
      </c>
      <c r="DH8" s="533">
        <f>payesh!DI149</f>
        <v>0</v>
      </c>
      <c r="DI8" s="533">
        <f>payesh!DJ149</f>
        <v>0</v>
      </c>
      <c r="DJ8" s="533">
        <f>payesh!DK149</f>
        <v>0</v>
      </c>
      <c r="DK8" s="533">
        <f>payesh!DL149</f>
        <v>0</v>
      </c>
      <c r="DL8" s="533">
        <f>payesh!DM149</f>
        <v>0</v>
      </c>
      <c r="DM8" s="533">
        <f>payesh!DN149</f>
        <v>0</v>
      </c>
      <c r="DN8" s="533">
        <f>payesh!DO149</f>
        <v>0</v>
      </c>
      <c r="DO8" s="533">
        <f>payesh!DP149</f>
        <v>0</v>
      </c>
      <c r="DP8" s="533">
        <f>payesh!DQ149</f>
        <v>0</v>
      </c>
      <c r="DQ8" s="533">
        <f>payesh!DR149</f>
        <v>0</v>
      </c>
      <c r="DR8" s="533">
        <f>payesh!DS149</f>
        <v>0</v>
      </c>
      <c r="DS8" s="533">
        <f>payesh!DT149</f>
        <v>0</v>
      </c>
      <c r="DT8" s="533">
        <f>payesh!DU149</f>
        <v>0</v>
      </c>
      <c r="DU8" s="533">
        <f>payesh!DV149</f>
        <v>0</v>
      </c>
      <c r="DV8" s="533">
        <f>payesh!DW149</f>
        <v>0</v>
      </c>
      <c r="DW8" s="533">
        <f>payesh!DX149</f>
        <v>0</v>
      </c>
      <c r="DX8" s="533">
        <f>payesh!DY149</f>
        <v>0</v>
      </c>
      <c r="DY8" s="533">
        <f>payesh!DZ149</f>
        <v>0</v>
      </c>
      <c r="DZ8" s="533">
        <f>payesh!EA149</f>
        <v>0</v>
      </c>
      <c r="EA8" s="533">
        <f>payesh!EB149</f>
        <v>0</v>
      </c>
      <c r="EB8" s="533">
        <f>payesh!EC149</f>
        <v>0</v>
      </c>
      <c r="EC8" s="534">
        <f>payesh!ED149</f>
        <v>0</v>
      </c>
      <c r="ED8" s="556">
        <f>COUNTIF(D8:EC8,"ت1")</f>
        <v>0</v>
      </c>
      <c r="EE8" s="535">
        <f>Pardakhti!N8</f>
        <v>0</v>
      </c>
      <c r="EF8" s="536">
        <f>Pardakhti!O8</f>
        <v>0</v>
      </c>
      <c r="EG8" s="536">
        <f>Pardakhti!P8</f>
        <v>0</v>
      </c>
      <c r="EH8" s="554">
        <f>Pardakhti!Q8</f>
        <v>0</v>
      </c>
      <c r="EI8" s="563">
        <f t="shared" si="0"/>
        <v>0</v>
      </c>
      <c r="EJ8" s="569">
        <f>COUNTIF(J8:EC8,"ت1")</f>
        <v>0</v>
      </c>
      <c r="EK8" s="537">
        <f>Pardakhti!X8</f>
        <v>0</v>
      </c>
      <c r="EL8" s="538">
        <f>Pardakhti!Y8</f>
        <v>0</v>
      </c>
      <c r="EM8" s="552">
        <f t="shared" si="1"/>
        <v>0</v>
      </c>
    </row>
    <row r="9" spans="2:143" ht="42.75" x14ac:dyDescent="0.4">
      <c r="B9" s="530">
        <v>4</v>
      </c>
      <c r="C9" s="531" t="s">
        <v>272</v>
      </c>
      <c r="D9" s="532">
        <f>payesh!E150</f>
        <v>0</v>
      </c>
      <c r="E9" s="533">
        <f>payesh!F150</f>
        <v>0</v>
      </c>
      <c r="F9" s="533">
        <f>payesh!G150</f>
        <v>0</v>
      </c>
      <c r="G9" s="533">
        <f>payesh!H150</f>
        <v>0</v>
      </c>
      <c r="H9" s="533">
        <f>payesh!I150</f>
        <v>0</v>
      </c>
      <c r="I9" s="533">
        <f>payesh!J150</f>
        <v>0</v>
      </c>
      <c r="J9" s="533">
        <f>payesh!K150</f>
        <v>0</v>
      </c>
      <c r="K9" s="533">
        <f>payesh!L150</f>
        <v>0</v>
      </c>
      <c r="L9" s="533">
        <f>payesh!M150</f>
        <v>0</v>
      </c>
      <c r="M9" s="533">
        <f>payesh!N150</f>
        <v>0</v>
      </c>
      <c r="N9" s="533">
        <f>payesh!O150</f>
        <v>0</v>
      </c>
      <c r="O9" s="533">
        <f>payesh!P150</f>
        <v>0</v>
      </c>
      <c r="P9" s="533">
        <f>payesh!Q150</f>
        <v>0</v>
      </c>
      <c r="Q9" s="533">
        <f>payesh!R150</f>
        <v>0</v>
      </c>
      <c r="R9" s="533">
        <f>payesh!S150</f>
        <v>0</v>
      </c>
      <c r="S9" s="533">
        <f>payesh!T150</f>
        <v>0</v>
      </c>
      <c r="T9" s="533">
        <f>payesh!U150</f>
        <v>0</v>
      </c>
      <c r="U9" s="533">
        <f>payesh!V150</f>
        <v>0</v>
      </c>
      <c r="V9" s="533">
        <f>payesh!W150</f>
        <v>0</v>
      </c>
      <c r="W9" s="533">
        <f>payesh!X150</f>
        <v>0</v>
      </c>
      <c r="X9" s="533">
        <f>payesh!Y150</f>
        <v>0</v>
      </c>
      <c r="Y9" s="533">
        <f>payesh!Z150</f>
        <v>0</v>
      </c>
      <c r="Z9" s="533">
        <f>payesh!AA150</f>
        <v>0</v>
      </c>
      <c r="AA9" s="533">
        <f>payesh!AB150</f>
        <v>0</v>
      </c>
      <c r="AB9" s="533">
        <f>payesh!AC150</f>
        <v>0</v>
      </c>
      <c r="AC9" s="533">
        <f>payesh!AD150</f>
        <v>0</v>
      </c>
      <c r="AD9" s="533">
        <f>payesh!AE150</f>
        <v>0</v>
      </c>
      <c r="AE9" s="533">
        <f>payesh!AF150</f>
        <v>0</v>
      </c>
      <c r="AF9" s="533">
        <f>payesh!AG150</f>
        <v>0</v>
      </c>
      <c r="AG9" s="533">
        <f>payesh!AH150</f>
        <v>0</v>
      </c>
      <c r="AH9" s="533">
        <f>payesh!AI150</f>
        <v>0</v>
      </c>
      <c r="AI9" s="533">
        <f>payesh!AJ150</f>
        <v>0</v>
      </c>
      <c r="AJ9" s="533">
        <f>payesh!AK150</f>
        <v>0</v>
      </c>
      <c r="AK9" s="533">
        <f>payesh!AL150</f>
        <v>0</v>
      </c>
      <c r="AL9" s="533">
        <f>payesh!AM150</f>
        <v>0</v>
      </c>
      <c r="AM9" s="533">
        <f>payesh!AN150</f>
        <v>0</v>
      </c>
      <c r="AN9" s="533">
        <f>payesh!AO150</f>
        <v>0</v>
      </c>
      <c r="AO9" s="533">
        <f>payesh!AP150</f>
        <v>0</v>
      </c>
      <c r="AP9" s="533">
        <f>payesh!AQ150</f>
        <v>0</v>
      </c>
      <c r="AQ9" s="533">
        <f>payesh!AR150</f>
        <v>0</v>
      </c>
      <c r="AR9" s="533">
        <f>payesh!AS150</f>
        <v>0</v>
      </c>
      <c r="AS9" s="533">
        <f>payesh!AT150</f>
        <v>0</v>
      </c>
      <c r="AT9" s="533">
        <f>payesh!AU150</f>
        <v>0</v>
      </c>
      <c r="AU9" s="533">
        <f>payesh!AV150</f>
        <v>0</v>
      </c>
      <c r="AV9" s="533">
        <f>payesh!AW150</f>
        <v>0</v>
      </c>
      <c r="AW9" s="533">
        <f>payesh!AX150</f>
        <v>0</v>
      </c>
      <c r="AX9" s="533">
        <f>payesh!AY150</f>
        <v>0</v>
      </c>
      <c r="AY9" s="533">
        <f>payesh!AZ150</f>
        <v>0</v>
      </c>
      <c r="AZ9" s="533">
        <f>payesh!BA150</f>
        <v>0</v>
      </c>
      <c r="BA9" s="533">
        <f>payesh!BB150</f>
        <v>0</v>
      </c>
      <c r="BB9" s="533">
        <f>payesh!BC150</f>
        <v>0</v>
      </c>
      <c r="BC9" s="533">
        <f>payesh!BD150</f>
        <v>0</v>
      </c>
      <c r="BD9" s="533">
        <f>payesh!BE150</f>
        <v>0</v>
      </c>
      <c r="BE9" s="533">
        <f>payesh!BF150</f>
        <v>0</v>
      </c>
      <c r="BF9" s="533">
        <f>payesh!BG150</f>
        <v>0</v>
      </c>
      <c r="BG9" s="533">
        <f>payesh!BH150</f>
        <v>0</v>
      </c>
      <c r="BH9" s="533">
        <f>payesh!BI150</f>
        <v>0</v>
      </c>
      <c r="BI9" s="533">
        <f>payesh!BJ150</f>
        <v>0</v>
      </c>
      <c r="BJ9" s="533">
        <f>payesh!BK150</f>
        <v>0</v>
      </c>
      <c r="BK9" s="533">
        <f>payesh!BL150</f>
        <v>0</v>
      </c>
      <c r="BL9" s="533">
        <f>payesh!BM150</f>
        <v>0</v>
      </c>
      <c r="BM9" s="533">
        <f>payesh!BN150</f>
        <v>0</v>
      </c>
      <c r="BN9" s="533">
        <f>payesh!BO150</f>
        <v>0</v>
      </c>
      <c r="BO9" s="533">
        <f>payesh!BP150</f>
        <v>0</v>
      </c>
      <c r="BP9" s="533">
        <f>payesh!BQ150</f>
        <v>0</v>
      </c>
      <c r="BQ9" s="533">
        <f>payesh!BR150</f>
        <v>0</v>
      </c>
      <c r="BR9" s="533">
        <f>payesh!BS150</f>
        <v>0</v>
      </c>
      <c r="BS9" s="533">
        <f>payesh!BT150</f>
        <v>0</v>
      </c>
      <c r="BT9" s="533">
        <f>payesh!BU150</f>
        <v>0</v>
      </c>
      <c r="BU9" s="533">
        <f>payesh!BV150</f>
        <v>0</v>
      </c>
      <c r="BV9" s="533">
        <f>payesh!BW150</f>
        <v>0</v>
      </c>
      <c r="BW9" s="533">
        <f>payesh!BX150</f>
        <v>0</v>
      </c>
      <c r="BX9" s="533">
        <f>payesh!BY150</f>
        <v>0</v>
      </c>
      <c r="BY9" s="533">
        <f>payesh!BZ150</f>
        <v>0</v>
      </c>
      <c r="BZ9" s="533">
        <f>payesh!CA150</f>
        <v>0</v>
      </c>
      <c r="CA9" s="533">
        <f>payesh!CB150</f>
        <v>0</v>
      </c>
      <c r="CB9" s="533">
        <f>payesh!CC150</f>
        <v>0</v>
      </c>
      <c r="CC9" s="533">
        <f>payesh!CD150</f>
        <v>0</v>
      </c>
      <c r="CD9" s="533">
        <f>payesh!CE150</f>
        <v>0</v>
      </c>
      <c r="CE9" s="533">
        <f>payesh!CF150</f>
        <v>0</v>
      </c>
      <c r="CF9" s="533">
        <f>payesh!CG150</f>
        <v>0</v>
      </c>
      <c r="CG9" s="533">
        <f>payesh!CH150</f>
        <v>0</v>
      </c>
      <c r="CH9" s="533">
        <f>payesh!CI150</f>
        <v>0</v>
      </c>
      <c r="CI9" s="533">
        <f>payesh!CJ150</f>
        <v>0</v>
      </c>
      <c r="CJ9" s="533">
        <f>payesh!CK150</f>
        <v>0</v>
      </c>
      <c r="CK9" s="533">
        <f>payesh!CL150</f>
        <v>0</v>
      </c>
      <c r="CL9" s="533">
        <f>payesh!CM150</f>
        <v>0</v>
      </c>
      <c r="CM9" s="533">
        <f>payesh!CN150</f>
        <v>0</v>
      </c>
      <c r="CN9" s="533">
        <f>payesh!CO150</f>
        <v>0</v>
      </c>
      <c r="CO9" s="533">
        <f>payesh!CP150</f>
        <v>0</v>
      </c>
      <c r="CP9" s="533">
        <f>payesh!CQ150</f>
        <v>0</v>
      </c>
      <c r="CQ9" s="533">
        <f>payesh!CR150</f>
        <v>0</v>
      </c>
      <c r="CR9" s="533">
        <f>payesh!CS150</f>
        <v>0</v>
      </c>
      <c r="CS9" s="533">
        <f>payesh!CT150</f>
        <v>0</v>
      </c>
      <c r="CT9" s="533">
        <f>payesh!CU150</f>
        <v>0</v>
      </c>
      <c r="CU9" s="533">
        <f>payesh!CV150</f>
        <v>0</v>
      </c>
      <c r="CV9" s="533">
        <f>payesh!CW150</f>
        <v>0</v>
      </c>
      <c r="CW9" s="533">
        <f>payesh!CX150</f>
        <v>0</v>
      </c>
      <c r="CX9" s="533">
        <f>payesh!CY150</f>
        <v>0</v>
      </c>
      <c r="CY9" s="533">
        <f>payesh!CZ150</f>
        <v>0</v>
      </c>
      <c r="CZ9" s="533">
        <f>payesh!DA150</f>
        <v>0</v>
      </c>
      <c r="DA9" s="533">
        <f>payesh!DB150</f>
        <v>0</v>
      </c>
      <c r="DB9" s="533">
        <f>payesh!DC150</f>
        <v>0</v>
      </c>
      <c r="DC9" s="533">
        <f>payesh!DD150</f>
        <v>0</v>
      </c>
      <c r="DD9" s="533">
        <f>payesh!DE150</f>
        <v>0</v>
      </c>
      <c r="DE9" s="533">
        <f>payesh!DF150</f>
        <v>0</v>
      </c>
      <c r="DF9" s="533">
        <f>payesh!DG150</f>
        <v>0</v>
      </c>
      <c r="DG9" s="533">
        <f>payesh!DH150</f>
        <v>0</v>
      </c>
      <c r="DH9" s="533">
        <f>payesh!DI150</f>
        <v>0</v>
      </c>
      <c r="DI9" s="533">
        <f>payesh!DJ150</f>
        <v>0</v>
      </c>
      <c r="DJ9" s="533">
        <f>payesh!DK150</f>
        <v>0</v>
      </c>
      <c r="DK9" s="533">
        <f>payesh!DL150</f>
        <v>0</v>
      </c>
      <c r="DL9" s="533">
        <f>payesh!DM150</f>
        <v>0</v>
      </c>
      <c r="DM9" s="533">
        <f>payesh!DN150</f>
        <v>0</v>
      </c>
      <c r="DN9" s="533">
        <f>payesh!DO150</f>
        <v>0</v>
      </c>
      <c r="DO9" s="533">
        <f>payesh!DP150</f>
        <v>0</v>
      </c>
      <c r="DP9" s="533">
        <f>payesh!DQ150</f>
        <v>0</v>
      </c>
      <c r="DQ9" s="533">
        <f>payesh!DR150</f>
        <v>0</v>
      </c>
      <c r="DR9" s="533">
        <f>payesh!DS150</f>
        <v>0</v>
      </c>
      <c r="DS9" s="533">
        <f>payesh!DT150</f>
        <v>0</v>
      </c>
      <c r="DT9" s="533">
        <f>payesh!DU150</f>
        <v>0</v>
      </c>
      <c r="DU9" s="533">
        <f>payesh!DV150</f>
        <v>0</v>
      </c>
      <c r="DV9" s="533">
        <f>payesh!DW150</f>
        <v>0</v>
      </c>
      <c r="DW9" s="533">
        <f>payesh!DX150</f>
        <v>0</v>
      </c>
      <c r="DX9" s="533">
        <f>payesh!DY150</f>
        <v>0</v>
      </c>
      <c r="DY9" s="533">
        <f>payesh!DZ150</f>
        <v>0</v>
      </c>
      <c r="DZ9" s="533">
        <f>payesh!EA150</f>
        <v>0</v>
      </c>
      <c r="EA9" s="533">
        <f>payesh!EB150</f>
        <v>0</v>
      </c>
      <c r="EB9" s="533">
        <f>payesh!EC150</f>
        <v>0</v>
      </c>
      <c r="EC9" s="534">
        <f>payesh!ED150</f>
        <v>0</v>
      </c>
      <c r="ED9" s="556">
        <f>COUNTIF(D9:EC9,"ت7")</f>
        <v>0</v>
      </c>
      <c r="EE9" s="535">
        <f>Pardakhti!N9</f>
        <v>0</v>
      </c>
      <c r="EF9" s="536">
        <f>Pardakhti!O9</f>
        <v>0</v>
      </c>
      <c r="EG9" s="536">
        <f>Pardakhti!P9</f>
        <v>0</v>
      </c>
      <c r="EH9" s="554">
        <f>Pardakhti!Q9</f>
        <v>0</v>
      </c>
      <c r="EI9" s="563">
        <f t="shared" si="0"/>
        <v>0</v>
      </c>
      <c r="EJ9" s="569">
        <f>COUNTIF(J9:EC9,"ت7")</f>
        <v>0</v>
      </c>
      <c r="EK9" s="537">
        <f>Pardakhti!X9</f>
        <v>0</v>
      </c>
      <c r="EL9" s="538">
        <f>Pardakhti!Y9</f>
        <v>0</v>
      </c>
      <c r="EM9" s="552">
        <f t="shared" si="1"/>
        <v>0</v>
      </c>
    </row>
    <row r="10" spans="2:143" ht="28.5" x14ac:dyDescent="0.4">
      <c r="B10" s="530">
        <v>5</v>
      </c>
      <c r="C10" s="531" t="s">
        <v>274</v>
      </c>
      <c r="D10" s="532">
        <f>payesh!E151</f>
        <v>0</v>
      </c>
      <c r="E10" s="533">
        <f>payesh!F151</f>
        <v>0</v>
      </c>
      <c r="F10" s="533">
        <f>payesh!G151</f>
        <v>0</v>
      </c>
      <c r="G10" s="533">
        <f>payesh!H151</f>
        <v>0</v>
      </c>
      <c r="H10" s="533">
        <f>payesh!I151</f>
        <v>0</v>
      </c>
      <c r="I10" s="533">
        <f>payesh!J151</f>
        <v>0</v>
      </c>
      <c r="J10" s="533">
        <f>payesh!K151</f>
        <v>0</v>
      </c>
      <c r="K10" s="533">
        <f>payesh!L151</f>
        <v>0</v>
      </c>
      <c r="L10" s="533">
        <f>payesh!M151</f>
        <v>0</v>
      </c>
      <c r="M10" s="533">
        <f>payesh!N151</f>
        <v>0</v>
      </c>
      <c r="N10" s="533">
        <f>payesh!O151</f>
        <v>0</v>
      </c>
      <c r="O10" s="533">
        <f>payesh!P151</f>
        <v>0</v>
      </c>
      <c r="P10" s="533">
        <f>payesh!Q151</f>
        <v>0</v>
      </c>
      <c r="Q10" s="533">
        <f>payesh!R151</f>
        <v>0</v>
      </c>
      <c r="R10" s="533">
        <f>payesh!S151</f>
        <v>0</v>
      </c>
      <c r="S10" s="533">
        <f>payesh!T151</f>
        <v>0</v>
      </c>
      <c r="T10" s="533">
        <f>payesh!U151</f>
        <v>0</v>
      </c>
      <c r="U10" s="533">
        <f>payesh!V151</f>
        <v>0</v>
      </c>
      <c r="V10" s="533">
        <f>payesh!W151</f>
        <v>0</v>
      </c>
      <c r="W10" s="533">
        <f>payesh!X151</f>
        <v>0</v>
      </c>
      <c r="X10" s="533">
        <f>payesh!Y151</f>
        <v>0</v>
      </c>
      <c r="Y10" s="533">
        <f>payesh!Z151</f>
        <v>0</v>
      </c>
      <c r="Z10" s="533">
        <f>payesh!AA151</f>
        <v>0</v>
      </c>
      <c r="AA10" s="533">
        <f>payesh!AB151</f>
        <v>0</v>
      </c>
      <c r="AB10" s="533">
        <f>payesh!AC151</f>
        <v>0</v>
      </c>
      <c r="AC10" s="533">
        <f>payesh!AD151</f>
        <v>0</v>
      </c>
      <c r="AD10" s="533">
        <f>payesh!AE151</f>
        <v>0</v>
      </c>
      <c r="AE10" s="533">
        <f>payesh!AF151</f>
        <v>0</v>
      </c>
      <c r="AF10" s="533">
        <f>payesh!AG151</f>
        <v>0</v>
      </c>
      <c r="AG10" s="533">
        <f>payesh!AH151</f>
        <v>0</v>
      </c>
      <c r="AH10" s="533">
        <f>payesh!AI151</f>
        <v>0</v>
      </c>
      <c r="AI10" s="533">
        <f>payesh!AJ151</f>
        <v>0</v>
      </c>
      <c r="AJ10" s="533">
        <f>payesh!AK151</f>
        <v>0</v>
      </c>
      <c r="AK10" s="533">
        <f>payesh!AL151</f>
        <v>0</v>
      </c>
      <c r="AL10" s="533">
        <f>payesh!AM151</f>
        <v>0</v>
      </c>
      <c r="AM10" s="533">
        <f>payesh!AN151</f>
        <v>0</v>
      </c>
      <c r="AN10" s="533">
        <f>payesh!AO151</f>
        <v>0</v>
      </c>
      <c r="AO10" s="533">
        <f>payesh!AP151</f>
        <v>0</v>
      </c>
      <c r="AP10" s="533">
        <f>payesh!AQ151</f>
        <v>0</v>
      </c>
      <c r="AQ10" s="533">
        <f>payesh!AR151</f>
        <v>0</v>
      </c>
      <c r="AR10" s="533">
        <f>payesh!AS151</f>
        <v>0</v>
      </c>
      <c r="AS10" s="533">
        <f>payesh!AT151</f>
        <v>0</v>
      </c>
      <c r="AT10" s="533">
        <f>payesh!AU151</f>
        <v>0</v>
      </c>
      <c r="AU10" s="533">
        <f>payesh!AV151</f>
        <v>0</v>
      </c>
      <c r="AV10" s="533">
        <f>payesh!AW151</f>
        <v>0</v>
      </c>
      <c r="AW10" s="533">
        <f>payesh!AX151</f>
        <v>0</v>
      </c>
      <c r="AX10" s="533">
        <f>payesh!AY151</f>
        <v>0</v>
      </c>
      <c r="AY10" s="533">
        <f>payesh!AZ151</f>
        <v>0</v>
      </c>
      <c r="AZ10" s="533">
        <f>payesh!BA151</f>
        <v>0</v>
      </c>
      <c r="BA10" s="533">
        <f>payesh!BB151</f>
        <v>0</v>
      </c>
      <c r="BB10" s="533">
        <f>payesh!BC151</f>
        <v>0</v>
      </c>
      <c r="BC10" s="533">
        <f>payesh!BD151</f>
        <v>0</v>
      </c>
      <c r="BD10" s="533">
        <f>payesh!BE151</f>
        <v>0</v>
      </c>
      <c r="BE10" s="533">
        <f>payesh!BF151</f>
        <v>0</v>
      </c>
      <c r="BF10" s="533">
        <f>payesh!BG151</f>
        <v>0</v>
      </c>
      <c r="BG10" s="533">
        <f>payesh!BH151</f>
        <v>0</v>
      </c>
      <c r="BH10" s="533">
        <f>payesh!BI151</f>
        <v>0</v>
      </c>
      <c r="BI10" s="533">
        <f>payesh!BJ151</f>
        <v>0</v>
      </c>
      <c r="BJ10" s="533">
        <f>payesh!BK151</f>
        <v>0</v>
      </c>
      <c r="BK10" s="533">
        <f>payesh!BL151</f>
        <v>0</v>
      </c>
      <c r="BL10" s="533">
        <f>payesh!BM151</f>
        <v>0</v>
      </c>
      <c r="BM10" s="533">
        <f>payesh!BN151</f>
        <v>0</v>
      </c>
      <c r="BN10" s="533">
        <f>payesh!BO151</f>
        <v>0</v>
      </c>
      <c r="BO10" s="533">
        <f>payesh!BP151</f>
        <v>0</v>
      </c>
      <c r="BP10" s="533">
        <f>payesh!BQ151</f>
        <v>0</v>
      </c>
      <c r="BQ10" s="533">
        <f>payesh!BR151</f>
        <v>0</v>
      </c>
      <c r="BR10" s="533">
        <f>payesh!BS151</f>
        <v>0</v>
      </c>
      <c r="BS10" s="533">
        <f>payesh!BT151</f>
        <v>0</v>
      </c>
      <c r="BT10" s="533">
        <f>payesh!BU151</f>
        <v>0</v>
      </c>
      <c r="BU10" s="533">
        <f>payesh!BV151</f>
        <v>0</v>
      </c>
      <c r="BV10" s="533">
        <f>payesh!BW151</f>
        <v>0</v>
      </c>
      <c r="BW10" s="533">
        <f>payesh!BX151</f>
        <v>0</v>
      </c>
      <c r="BX10" s="533">
        <f>payesh!BY151</f>
        <v>0</v>
      </c>
      <c r="BY10" s="533">
        <f>payesh!BZ151</f>
        <v>0</v>
      </c>
      <c r="BZ10" s="533">
        <f>payesh!CA151</f>
        <v>0</v>
      </c>
      <c r="CA10" s="533">
        <f>payesh!CB151</f>
        <v>0</v>
      </c>
      <c r="CB10" s="533">
        <f>payesh!CC151</f>
        <v>0</v>
      </c>
      <c r="CC10" s="533">
        <f>payesh!CD151</f>
        <v>0</v>
      </c>
      <c r="CD10" s="533">
        <f>payesh!CE151</f>
        <v>0</v>
      </c>
      <c r="CE10" s="533">
        <f>payesh!CF151</f>
        <v>0</v>
      </c>
      <c r="CF10" s="533">
        <f>payesh!CG151</f>
        <v>0</v>
      </c>
      <c r="CG10" s="533">
        <f>payesh!CH151</f>
        <v>0</v>
      </c>
      <c r="CH10" s="533">
        <f>payesh!CI151</f>
        <v>0</v>
      </c>
      <c r="CI10" s="533">
        <f>payesh!CJ151</f>
        <v>0</v>
      </c>
      <c r="CJ10" s="533">
        <f>payesh!CK151</f>
        <v>0</v>
      </c>
      <c r="CK10" s="533">
        <f>payesh!CL151</f>
        <v>0</v>
      </c>
      <c r="CL10" s="533">
        <f>payesh!CM151</f>
        <v>0</v>
      </c>
      <c r="CM10" s="533">
        <f>payesh!CN151</f>
        <v>0</v>
      </c>
      <c r="CN10" s="533">
        <f>payesh!CO151</f>
        <v>0</v>
      </c>
      <c r="CO10" s="533">
        <f>payesh!CP151</f>
        <v>0</v>
      </c>
      <c r="CP10" s="533">
        <f>payesh!CQ151</f>
        <v>0</v>
      </c>
      <c r="CQ10" s="533">
        <f>payesh!CR151</f>
        <v>0</v>
      </c>
      <c r="CR10" s="533">
        <f>payesh!CS151</f>
        <v>0</v>
      </c>
      <c r="CS10" s="533">
        <f>payesh!CT151</f>
        <v>0</v>
      </c>
      <c r="CT10" s="533">
        <f>payesh!CU151</f>
        <v>0</v>
      </c>
      <c r="CU10" s="533">
        <f>payesh!CV151</f>
        <v>0</v>
      </c>
      <c r="CV10" s="533">
        <f>payesh!CW151</f>
        <v>0</v>
      </c>
      <c r="CW10" s="533">
        <f>payesh!CX151</f>
        <v>0</v>
      </c>
      <c r="CX10" s="533">
        <f>payesh!CY151</f>
        <v>0</v>
      </c>
      <c r="CY10" s="533">
        <f>payesh!CZ151</f>
        <v>0</v>
      </c>
      <c r="CZ10" s="533">
        <f>payesh!DA151</f>
        <v>0</v>
      </c>
      <c r="DA10" s="533">
        <f>payesh!DB151</f>
        <v>0</v>
      </c>
      <c r="DB10" s="533">
        <f>payesh!DC151</f>
        <v>0</v>
      </c>
      <c r="DC10" s="533">
        <f>payesh!DD151</f>
        <v>0</v>
      </c>
      <c r="DD10" s="533">
        <f>payesh!DE151</f>
        <v>0</v>
      </c>
      <c r="DE10" s="533">
        <f>payesh!DF151</f>
        <v>0</v>
      </c>
      <c r="DF10" s="533">
        <f>payesh!DG151</f>
        <v>0</v>
      </c>
      <c r="DG10" s="533">
        <f>payesh!DH151</f>
        <v>0</v>
      </c>
      <c r="DH10" s="533">
        <f>payesh!DI151</f>
        <v>0</v>
      </c>
      <c r="DI10" s="533">
        <f>payesh!DJ151</f>
        <v>0</v>
      </c>
      <c r="DJ10" s="533">
        <f>payesh!DK151</f>
        <v>0</v>
      </c>
      <c r="DK10" s="533">
        <f>payesh!DL151</f>
        <v>0</v>
      </c>
      <c r="DL10" s="533">
        <f>payesh!DM151</f>
        <v>0</v>
      </c>
      <c r="DM10" s="533">
        <f>payesh!DN151</f>
        <v>0</v>
      </c>
      <c r="DN10" s="533">
        <f>payesh!DO151</f>
        <v>0</v>
      </c>
      <c r="DO10" s="533">
        <f>payesh!DP151</f>
        <v>0</v>
      </c>
      <c r="DP10" s="533">
        <f>payesh!DQ151</f>
        <v>0</v>
      </c>
      <c r="DQ10" s="533">
        <f>payesh!DR151</f>
        <v>0</v>
      </c>
      <c r="DR10" s="533">
        <f>payesh!DS151</f>
        <v>0</v>
      </c>
      <c r="DS10" s="533">
        <f>payesh!DT151</f>
        <v>0</v>
      </c>
      <c r="DT10" s="533">
        <f>payesh!DU151</f>
        <v>0</v>
      </c>
      <c r="DU10" s="533">
        <f>payesh!DV151</f>
        <v>0</v>
      </c>
      <c r="DV10" s="533">
        <f>payesh!DW151</f>
        <v>0</v>
      </c>
      <c r="DW10" s="533">
        <f>payesh!DX151</f>
        <v>0</v>
      </c>
      <c r="DX10" s="533">
        <f>payesh!DY151</f>
        <v>0</v>
      </c>
      <c r="DY10" s="533">
        <f>payesh!DZ151</f>
        <v>0</v>
      </c>
      <c r="DZ10" s="533">
        <f>payesh!EA151</f>
        <v>0</v>
      </c>
      <c r="EA10" s="533">
        <f>payesh!EB151</f>
        <v>0</v>
      </c>
      <c r="EB10" s="533">
        <f>payesh!EC151</f>
        <v>0</v>
      </c>
      <c r="EC10" s="534">
        <f>payesh!ED151</f>
        <v>0</v>
      </c>
      <c r="ED10" s="556">
        <f>COUNTIF(D10:EC10,"ت9")</f>
        <v>0</v>
      </c>
      <c r="EE10" s="535">
        <f>Pardakhti!N10</f>
        <v>0</v>
      </c>
      <c r="EF10" s="536">
        <f>Pardakhti!O10</f>
        <v>0</v>
      </c>
      <c r="EG10" s="536">
        <f>Pardakhti!P10</f>
        <v>0</v>
      </c>
      <c r="EH10" s="554">
        <f>Pardakhti!Q10</f>
        <v>0</v>
      </c>
      <c r="EI10" s="563">
        <f t="shared" si="0"/>
        <v>0</v>
      </c>
      <c r="EJ10" s="569">
        <f>COUNTIF(J10:EC10,"ت9")</f>
        <v>0</v>
      </c>
      <c r="EK10" s="537">
        <f>Pardakhti!X10</f>
        <v>0</v>
      </c>
      <c r="EL10" s="538">
        <f>Pardakhti!Y10</f>
        <v>0</v>
      </c>
      <c r="EM10" s="552">
        <f t="shared" si="1"/>
        <v>0</v>
      </c>
    </row>
    <row r="11" spans="2:143" ht="43.5" thickBot="1" x14ac:dyDescent="0.45">
      <c r="B11" s="539">
        <v>6</v>
      </c>
      <c r="C11" s="540" t="s">
        <v>429</v>
      </c>
      <c r="D11" s="541">
        <f>payesh!E152</f>
        <v>0</v>
      </c>
      <c r="E11" s="542">
        <f>payesh!F152</f>
        <v>0</v>
      </c>
      <c r="F11" s="542">
        <f>payesh!G152</f>
        <v>0</v>
      </c>
      <c r="G11" s="542">
        <f>payesh!H152</f>
        <v>0</v>
      </c>
      <c r="H11" s="542">
        <f>payesh!I152</f>
        <v>0</v>
      </c>
      <c r="I11" s="542">
        <f>payesh!J152</f>
        <v>0</v>
      </c>
      <c r="J11" s="542">
        <f>payesh!K152</f>
        <v>0</v>
      </c>
      <c r="K11" s="542">
        <f>payesh!L152</f>
        <v>0</v>
      </c>
      <c r="L11" s="542">
        <f>payesh!M152</f>
        <v>0</v>
      </c>
      <c r="M11" s="542">
        <f>payesh!N152</f>
        <v>0</v>
      </c>
      <c r="N11" s="542">
        <f>payesh!O152</f>
        <v>0</v>
      </c>
      <c r="O11" s="542">
        <f>payesh!P152</f>
        <v>0</v>
      </c>
      <c r="P11" s="542">
        <f>payesh!Q152</f>
        <v>0</v>
      </c>
      <c r="Q11" s="542">
        <f>payesh!R152</f>
        <v>0</v>
      </c>
      <c r="R11" s="542">
        <f>payesh!S152</f>
        <v>0</v>
      </c>
      <c r="S11" s="542">
        <f>payesh!T152</f>
        <v>0</v>
      </c>
      <c r="T11" s="542">
        <f>payesh!U152</f>
        <v>0</v>
      </c>
      <c r="U11" s="542">
        <f>payesh!V152</f>
        <v>0</v>
      </c>
      <c r="V11" s="542">
        <f>payesh!W152</f>
        <v>0</v>
      </c>
      <c r="W11" s="542">
        <f>payesh!X152</f>
        <v>0</v>
      </c>
      <c r="X11" s="542">
        <f>payesh!Y152</f>
        <v>0</v>
      </c>
      <c r="Y11" s="542">
        <f>payesh!Z152</f>
        <v>0</v>
      </c>
      <c r="Z11" s="542">
        <f>payesh!AA152</f>
        <v>0</v>
      </c>
      <c r="AA11" s="542">
        <f>payesh!AB152</f>
        <v>0</v>
      </c>
      <c r="AB11" s="542">
        <f>payesh!AC152</f>
        <v>0</v>
      </c>
      <c r="AC11" s="542">
        <f>payesh!AD152</f>
        <v>0</v>
      </c>
      <c r="AD11" s="542">
        <f>payesh!AE152</f>
        <v>0</v>
      </c>
      <c r="AE11" s="542">
        <f>payesh!AF152</f>
        <v>0</v>
      </c>
      <c r="AF11" s="542">
        <f>payesh!AG152</f>
        <v>0</v>
      </c>
      <c r="AG11" s="542">
        <f>payesh!AH152</f>
        <v>0</v>
      </c>
      <c r="AH11" s="542">
        <f>payesh!AI152</f>
        <v>0</v>
      </c>
      <c r="AI11" s="542">
        <f>payesh!AJ152</f>
        <v>0</v>
      </c>
      <c r="AJ11" s="542">
        <f>payesh!AK152</f>
        <v>0</v>
      </c>
      <c r="AK11" s="542">
        <f>payesh!AL152</f>
        <v>0</v>
      </c>
      <c r="AL11" s="542">
        <f>payesh!AM152</f>
        <v>0</v>
      </c>
      <c r="AM11" s="542">
        <f>payesh!AN152</f>
        <v>0</v>
      </c>
      <c r="AN11" s="542">
        <f>payesh!AO152</f>
        <v>0</v>
      </c>
      <c r="AO11" s="542">
        <f>payesh!AP152</f>
        <v>0</v>
      </c>
      <c r="AP11" s="542">
        <f>payesh!AQ152</f>
        <v>0</v>
      </c>
      <c r="AQ11" s="542">
        <f>payesh!AR152</f>
        <v>0</v>
      </c>
      <c r="AR11" s="542">
        <f>payesh!AS152</f>
        <v>0</v>
      </c>
      <c r="AS11" s="542">
        <f>payesh!AT152</f>
        <v>0</v>
      </c>
      <c r="AT11" s="542">
        <f>payesh!AU152</f>
        <v>0</v>
      </c>
      <c r="AU11" s="542">
        <f>payesh!AV152</f>
        <v>0</v>
      </c>
      <c r="AV11" s="542">
        <f>payesh!AW152</f>
        <v>0</v>
      </c>
      <c r="AW11" s="542">
        <f>payesh!AX152</f>
        <v>0</v>
      </c>
      <c r="AX11" s="542">
        <f>payesh!AY152</f>
        <v>0</v>
      </c>
      <c r="AY11" s="542">
        <f>payesh!AZ152</f>
        <v>0</v>
      </c>
      <c r="AZ11" s="542">
        <f>payesh!BA152</f>
        <v>0</v>
      </c>
      <c r="BA11" s="542">
        <f>payesh!BB152</f>
        <v>0</v>
      </c>
      <c r="BB11" s="542">
        <f>payesh!BC152</f>
        <v>0</v>
      </c>
      <c r="BC11" s="542">
        <f>payesh!BD152</f>
        <v>0</v>
      </c>
      <c r="BD11" s="542">
        <f>payesh!BE152</f>
        <v>0</v>
      </c>
      <c r="BE11" s="542">
        <f>payesh!BF152</f>
        <v>0</v>
      </c>
      <c r="BF11" s="542">
        <f>payesh!BG152</f>
        <v>0</v>
      </c>
      <c r="BG11" s="542">
        <f>payesh!BH152</f>
        <v>0</v>
      </c>
      <c r="BH11" s="542">
        <f>payesh!BI152</f>
        <v>0</v>
      </c>
      <c r="BI11" s="542">
        <f>payesh!BJ152</f>
        <v>0</v>
      </c>
      <c r="BJ11" s="542">
        <f>payesh!BK152</f>
        <v>0</v>
      </c>
      <c r="BK11" s="542">
        <f>payesh!BL152</f>
        <v>0</v>
      </c>
      <c r="BL11" s="542">
        <f>payesh!BM152</f>
        <v>0</v>
      </c>
      <c r="BM11" s="542">
        <f>payesh!BN152</f>
        <v>0</v>
      </c>
      <c r="BN11" s="542">
        <f>payesh!BO152</f>
        <v>0</v>
      </c>
      <c r="BO11" s="542">
        <f>payesh!BP152</f>
        <v>0</v>
      </c>
      <c r="BP11" s="542">
        <f>payesh!BQ152</f>
        <v>0</v>
      </c>
      <c r="BQ11" s="542">
        <f>payesh!BR152</f>
        <v>0</v>
      </c>
      <c r="BR11" s="542">
        <f>payesh!BS152</f>
        <v>0</v>
      </c>
      <c r="BS11" s="542">
        <f>payesh!BT152</f>
        <v>0</v>
      </c>
      <c r="BT11" s="542">
        <f>payesh!BU152</f>
        <v>0</v>
      </c>
      <c r="BU11" s="542">
        <f>payesh!BV152</f>
        <v>0</v>
      </c>
      <c r="BV11" s="542">
        <f>payesh!BW152</f>
        <v>0</v>
      </c>
      <c r="BW11" s="542">
        <f>payesh!BX152</f>
        <v>0</v>
      </c>
      <c r="BX11" s="542">
        <f>payesh!BY152</f>
        <v>0</v>
      </c>
      <c r="BY11" s="542">
        <f>payesh!BZ152</f>
        <v>0</v>
      </c>
      <c r="BZ11" s="542">
        <f>payesh!CA152</f>
        <v>0</v>
      </c>
      <c r="CA11" s="542">
        <f>payesh!CB152</f>
        <v>0</v>
      </c>
      <c r="CB11" s="542">
        <f>payesh!CC152</f>
        <v>0</v>
      </c>
      <c r="CC11" s="542">
        <f>payesh!CD152</f>
        <v>0</v>
      </c>
      <c r="CD11" s="542">
        <f>payesh!CE152</f>
        <v>0</v>
      </c>
      <c r="CE11" s="542">
        <f>payesh!CF152</f>
        <v>0</v>
      </c>
      <c r="CF11" s="542">
        <f>payesh!CG152</f>
        <v>0</v>
      </c>
      <c r="CG11" s="542">
        <f>payesh!CH152</f>
        <v>0</v>
      </c>
      <c r="CH11" s="542">
        <f>payesh!CI152</f>
        <v>0</v>
      </c>
      <c r="CI11" s="542">
        <f>payesh!CJ152</f>
        <v>0</v>
      </c>
      <c r="CJ11" s="542">
        <f>payesh!CK152</f>
        <v>0</v>
      </c>
      <c r="CK11" s="542">
        <f>payesh!CL152</f>
        <v>0</v>
      </c>
      <c r="CL11" s="542">
        <f>payesh!CM152</f>
        <v>0</v>
      </c>
      <c r="CM11" s="542">
        <f>payesh!CN152</f>
        <v>0</v>
      </c>
      <c r="CN11" s="542">
        <f>payesh!CO152</f>
        <v>0</v>
      </c>
      <c r="CO11" s="542">
        <f>payesh!CP152</f>
        <v>0</v>
      </c>
      <c r="CP11" s="542">
        <f>payesh!CQ152</f>
        <v>0</v>
      </c>
      <c r="CQ11" s="542">
        <f>payesh!CR152</f>
        <v>0</v>
      </c>
      <c r="CR11" s="542">
        <f>payesh!CS152</f>
        <v>0</v>
      </c>
      <c r="CS11" s="542">
        <f>payesh!CT152</f>
        <v>0</v>
      </c>
      <c r="CT11" s="542">
        <f>payesh!CU152</f>
        <v>0</v>
      </c>
      <c r="CU11" s="542">
        <f>payesh!CV152</f>
        <v>0</v>
      </c>
      <c r="CV11" s="542">
        <f>payesh!CW152</f>
        <v>0</v>
      </c>
      <c r="CW11" s="542">
        <f>payesh!CX152</f>
        <v>0</v>
      </c>
      <c r="CX11" s="542">
        <f>payesh!CY152</f>
        <v>0</v>
      </c>
      <c r="CY11" s="542">
        <f>payesh!CZ152</f>
        <v>0</v>
      </c>
      <c r="CZ11" s="542">
        <f>payesh!DA152</f>
        <v>0</v>
      </c>
      <c r="DA11" s="542">
        <f>payesh!DB152</f>
        <v>0</v>
      </c>
      <c r="DB11" s="542">
        <f>payesh!DC152</f>
        <v>0</v>
      </c>
      <c r="DC11" s="542">
        <f>payesh!DD152</f>
        <v>0</v>
      </c>
      <c r="DD11" s="542">
        <f>payesh!DE152</f>
        <v>0</v>
      </c>
      <c r="DE11" s="542">
        <f>payesh!DF152</f>
        <v>0</v>
      </c>
      <c r="DF11" s="542">
        <f>payesh!DG152</f>
        <v>0</v>
      </c>
      <c r="DG11" s="542">
        <f>payesh!DH152</f>
        <v>0</v>
      </c>
      <c r="DH11" s="542">
        <f>payesh!DI152</f>
        <v>0</v>
      </c>
      <c r="DI11" s="542">
        <f>payesh!DJ152</f>
        <v>0</v>
      </c>
      <c r="DJ11" s="542">
        <f>payesh!DK152</f>
        <v>0</v>
      </c>
      <c r="DK11" s="542">
        <f>payesh!DL152</f>
        <v>0</v>
      </c>
      <c r="DL11" s="542">
        <f>payesh!DM152</f>
        <v>0</v>
      </c>
      <c r="DM11" s="542">
        <f>payesh!DN152</f>
        <v>0</v>
      </c>
      <c r="DN11" s="542">
        <f>payesh!DO152</f>
        <v>0</v>
      </c>
      <c r="DO11" s="542">
        <f>payesh!DP152</f>
        <v>0</v>
      </c>
      <c r="DP11" s="542">
        <f>payesh!DQ152</f>
        <v>0</v>
      </c>
      <c r="DQ11" s="542">
        <f>payesh!DR152</f>
        <v>0</v>
      </c>
      <c r="DR11" s="542">
        <f>payesh!DS152</f>
        <v>0</v>
      </c>
      <c r="DS11" s="542">
        <f>payesh!DT152</f>
        <v>0</v>
      </c>
      <c r="DT11" s="542">
        <f>payesh!DU152</f>
        <v>0</v>
      </c>
      <c r="DU11" s="542">
        <f>payesh!DV152</f>
        <v>0</v>
      </c>
      <c r="DV11" s="542">
        <f>payesh!DW152</f>
        <v>0</v>
      </c>
      <c r="DW11" s="542">
        <f>payesh!DX152</f>
        <v>0</v>
      </c>
      <c r="DX11" s="542">
        <f>payesh!DY152</f>
        <v>0</v>
      </c>
      <c r="DY11" s="542">
        <f>payesh!DZ152</f>
        <v>0</v>
      </c>
      <c r="DZ11" s="542">
        <f>payesh!EA152</f>
        <v>0</v>
      </c>
      <c r="EA11" s="542">
        <f>payesh!EB152</f>
        <v>0</v>
      </c>
      <c r="EB11" s="542">
        <f>payesh!EC152</f>
        <v>0</v>
      </c>
      <c r="EC11" s="543">
        <f>payesh!ED152</f>
        <v>0</v>
      </c>
      <c r="ED11" s="561">
        <f>COUNTIF(D11:EC11,"ت11")</f>
        <v>0</v>
      </c>
      <c r="EE11" s="544">
        <f>Pardakhti!N11</f>
        <v>0</v>
      </c>
      <c r="EF11" s="545">
        <f>Pardakhti!O11</f>
        <v>0</v>
      </c>
      <c r="EG11" s="545">
        <f>Pardakhti!P11</f>
        <v>0</v>
      </c>
      <c r="EH11" s="567">
        <f>Pardakhti!Q11</f>
        <v>0</v>
      </c>
      <c r="EI11" s="564">
        <f t="shared" si="0"/>
        <v>0</v>
      </c>
      <c r="EJ11" s="570">
        <f>COUNTIF(J11:EC11,"ت11")</f>
        <v>0</v>
      </c>
      <c r="EK11" s="546">
        <f>Pardakhti!X11</f>
        <v>0</v>
      </c>
      <c r="EL11" s="547">
        <f>Pardakhti!Y11</f>
        <v>0</v>
      </c>
      <c r="EM11" s="571">
        <f t="shared" si="1"/>
        <v>0</v>
      </c>
    </row>
    <row r="12" spans="2:143" ht="19.5" thickBot="1" x14ac:dyDescent="0.45">
      <c r="B12" s="764" t="s">
        <v>106</v>
      </c>
      <c r="C12" s="765"/>
      <c r="D12" s="766"/>
      <c r="E12" s="766"/>
      <c r="F12" s="766"/>
      <c r="G12" s="766"/>
      <c r="H12" s="766"/>
      <c r="I12" s="766"/>
      <c r="J12" s="766"/>
      <c r="K12" s="766"/>
      <c r="L12" s="766"/>
      <c r="M12" s="766"/>
      <c r="N12" s="766"/>
      <c r="O12" s="766"/>
      <c r="P12" s="766"/>
      <c r="Q12" s="766"/>
      <c r="R12" s="766"/>
      <c r="S12" s="766"/>
      <c r="T12" s="766"/>
      <c r="U12" s="766"/>
      <c r="V12" s="766"/>
      <c r="W12" s="766"/>
      <c r="X12" s="766"/>
      <c r="Y12" s="766"/>
      <c r="Z12" s="766"/>
      <c r="AA12" s="766"/>
      <c r="AB12" s="766"/>
      <c r="AC12" s="766"/>
      <c r="AD12" s="766"/>
      <c r="AE12" s="766"/>
      <c r="AF12" s="766"/>
      <c r="AG12" s="766"/>
      <c r="AH12" s="766"/>
      <c r="AI12" s="766"/>
      <c r="AJ12" s="766"/>
      <c r="AK12" s="766"/>
      <c r="AL12" s="766"/>
      <c r="AM12" s="766"/>
      <c r="AN12" s="766"/>
      <c r="AO12" s="766"/>
      <c r="AP12" s="766"/>
      <c r="AQ12" s="766"/>
      <c r="AR12" s="766"/>
      <c r="AS12" s="766"/>
      <c r="AT12" s="766"/>
      <c r="AU12" s="766"/>
      <c r="AV12" s="766"/>
      <c r="AW12" s="766"/>
      <c r="AX12" s="766"/>
      <c r="AY12" s="766"/>
      <c r="AZ12" s="766"/>
      <c r="BA12" s="766"/>
      <c r="BB12" s="766"/>
      <c r="BC12" s="766"/>
      <c r="BD12" s="766"/>
      <c r="BE12" s="766"/>
      <c r="BF12" s="766"/>
      <c r="BG12" s="766"/>
      <c r="BH12" s="766"/>
      <c r="BI12" s="766"/>
      <c r="BJ12" s="766"/>
      <c r="BK12" s="766"/>
      <c r="BL12" s="766"/>
      <c r="BM12" s="766"/>
      <c r="BN12" s="766"/>
      <c r="BO12" s="766"/>
      <c r="BP12" s="766"/>
      <c r="BQ12" s="766"/>
      <c r="BR12" s="766"/>
      <c r="BS12" s="766"/>
      <c r="BT12" s="766"/>
      <c r="BU12" s="766"/>
      <c r="BV12" s="766"/>
      <c r="BW12" s="766"/>
      <c r="BX12" s="766"/>
      <c r="BY12" s="766"/>
      <c r="BZ12" s="766"/>
      <c r="CA12" s="766"/>
      <c r="CB12" s="766"/>
      <c r="CC12" s="766"/>
      <c r="CD12" s="766"/>
      <c r="CE12" s="766"/>
      <c r="CF12" s="766"/>
      <c r="CG12" s="766"/>
      <c r="CH12" s="766"/>
      <c r="CI12" s="766"/>
      <c r="CJ12" s="766"/>
      <c r="CK12" s="766"/>
      <c r="CL12" s="766"/>
      <c r="CM12" s="766"/>
      <c r="CN12" s="766"/>
      <c r="CO12" s="766"/>
      <c r="CP12" s="766"/>
      <c r="CQ12" s="766"/>
      <c r="CR12" s="766"/>
      <c r="CS12" s="766"/>
      <c r="CT12" s="766"/>
      <c r="CU12" s="766"/>
      <c r="CV12" s="766"/>
      <c r="CW12" s="766"/>
      <c r="CX12" s="766"/>
      <c r="CY12" s="766"/>
      <c r="CZ12" s="766"/>
      <c r="DA12" s="766"/>
      <c r="DB12" s="766"/>
      <c r="DC12" s="766"/>
      <c r="DD12" s="766"/>
      <c r="DE12" s="766"/>
      <c r="DF12" s="766"/>
      <c r="DG12" s="766"/>
      <c r="DH12" s="766"/>
      <c r="DI12" s="766"/>
      <c r="DJ12" s="766"/>
      <c r="DK12" s="766"/>
      <c r="DL12" s="766"/>
      <c r="DM12" s="766"/>
      <c r="DN12" s="766"/>
      <c r="DO12" s="766"/>
      <c r="DP12" s="766"/>
      <c r="DQ12" s="766"/>
      <c r="DR12" s="766"/>
      <c r="DS12" s="766"/>
      <c r="DT12" s="766"/>
      <c r="DU12" s="766"/>
      <c r="DV12" s="766"/>
      <c r="DW12" s="766"/>
      <c r="DX12" s="766"/>
      <c r="DY12" s="766"/>
      <c r="DZ12" s="766"/>
      <c r="EA12" s="766"/>
      <c r="EB12" s="766"/>
      <c r="EC12" s="766"/>
      <c r="ED12" s="560">
        <f>SUM(ED6:ED11)</f>
        <v>0</v>
      </c>
      <c r="EE12" s="565">
        <f t="shared" ref="EE12:EI12" si="2">SUM(EE6:EE11)</f>
        <v>0</v>
      </c>
      <c r="EF12" s="565">
        <f t="shared" si="2"/>
        <v>0</v>
      </c>
      <c r="EG12" s="565">
        <f t="shared" si="2"/>
        <v>0</v>
      </c>
      <c r="EH12" s="566">
        <f t="shared" si="2"/>
        <v>0</v>
      </c>
      <c r="EI12" s="557">
        <f t="shared" si="2"/>
        <v>0</v>
      </c>
      <c r="EJ12" s="548">
        <f>SUM(EJ6:EJ11)</f>
        <v>0</v>
      </c>
      <c r="EK12" s="572">
        <f t="shared" ref="EK12:EM12" si="3">SUM(EK6:EK11)</f>
        <v>0</v>
      </c>
      <c r="EL12" s="573">
        <f t="shared" si="3"/>
        <v>0</v>
      </c>
      <c r="EM12" s="558">
        <f t="shared" si="3"/>
        <v>0</v>
      </c>
    </row>
    <row r="13" spans="2:143" ht="19.5" thickBot="1" x14ac:dyDescent="0.45">
      <c r="B13" s="764" t="s">
        <v>430</v>
      </c>
      <c r="C13" s="786"/>
      <c r="D13" s="787"/>
      <c r="E13" s="765"/>
      <c r="F13" s="765"/>
      <c r="G13" s="765"/>
      <c r="H13" s="765"/>
      <c r="I13" s="765"/>
      <c r="J13" s="765"/>
      <c r="K13" s="765"/>
      <c r="L13" s="765"/>
      <c r="M13" s="765"/>
      <c r="N13" s="765"/>
      <c r="O13" s="765"/>
      <c r="P13" s="786"/>
      <c r="Q13" s="787" t="s">
        <v>227</v>
      </c>
      <c r="R13" s="765"/>
      <c r="S13" s="765"/>
      <c r="T13" s="765"/>
      <c r="U13" s="765"/>
      <c r="V13" s="765"/>
      <c r="W13" s="765"/>
      <c r="X13" s="765"/>
      <c r="Y13" s="765"/>
      <c r="Z13" s="765"/>
      <c r="AA13" s="765"/>
      <c r="AB13" s="765"/>
      <c r="AC13" s="765"/>
      <c r="AD13" s="765"/>
      <c r="AE13" s="765"/>
      <c r="AF13" s="765"/>
      <c r="AG13" s="765"/>
      <c r="AH13" s="765"/>
      <c r="AI13" s="765"/>
      <c r="AJ13" s="765"/>
      <c r="AK13" s="765"/>
      <c r="AL13" s="765"/>
      <c r="AM13" s="765"/>
      <c r="AN13" s="765"/>
      <c r="AO13" s="765"/>
      <c r="AP13" s="765"/>
      <c r="AQ13" s="765"/>
      <c r="AR13" s="765"/>
      <c r="AS13" s="765"/>
      <c r="AT13" s="765"/>
      <c r="AU13" s="765"/>
      <c r="AV13" s="765"/>
      <c r="AW13" s="765"/>
      <c r="AX13" s="765"/>
      <c r="AY13" s="765"/>
      <c r="AZ13" s="765"/>
      <c r="BA13" s="765"/>
      <c r="BB13" s="765"/>
      <c r="BC13" s="765"/>
      <c r="BD13" s="765"/>
      <c r="BE13" s="765"/>
      <c r="BF13" s="765"/>
      <c r="BG13" s="765"/>
      <c r="BH13" s="765"/>
      <c r="BI13" s="765"/>
      <c r="BJ13" s="765"/>
      <c r="BK13" s="765"/>
      <c r="BL13" s="765"/>
      <c r="BM13" s="765"/>
      <c r="BN13" s="765"/>
      <c r="BO13" s="765"/>
      <c r="BP13" s="765"/>
      <c r="BQ13" s="765"/>
      <c r="BR13" s="765"/>
      <c r="BS13" s="765"/>
      <c r="BT13" s="765"/>
      <c r="BU13" s="765"/>
      <c r="BV13" s="765"/>
      <c r="BW13" s="765"/>
      <c r="BX13" s="765"/>
      <c r="BY13" s="765"/>
      <c r="BZ13" s="765"/>
      <c r="CA13" s="765"/>
      <c r="CB13" s="765"/>
      <c r="CC13" s="765"/>
      <c r="CD13" s="765"/>
      <c r="CE13" s="765"/>
      <c r="CF13" s="765"/>
      <c r="CG13" s="765"/>
      <c r="CH13" s="765"/>
      <c r="CI13" s="765"/>
      <c r="CJ13" s="765"/>
      <c r="CK13" s="765"/>
      <c r="CL13" s="765"/>
      <c r="CM13" s="765"/>
      <c r="CN13" s="765"/>
      <c r="CO13" s="765"/>
      <c r="CP13" s="765"/>
      <c r="CQ13" s="765"/>
      <c r="CR13" s="765"/>
      <c r="CS13" s="765"/>
      <c r="CT13" s="765"/>
      <c r="CU13" s="765"/>
      <c r="CV13" s="765"/>
      <c r="CW13" s="765"/>
      <c r="CX13" s="765"/>
      <c r="CY13" s="765"/>
      <c r="CZ13" s="765"/>
      <c r="DA13" s="765"/>
      <c r="DB13" s="765"/>
      <c r="DC13" s="765"/>
      <c r="DD13" s="765"/>
      <c r="DE13" s="765"/>
      <c r="DF13" s="765"/>
      <c r="DG13" s="765"/>
      <c r="DH13" s="765"/>
      <c r="DI13" s="765"/>
      <c r="DJ13" s="765"/>
      <c r="DK13" s="765"/>
      <c r="DL13" s="765"/>
      <c r="DM13" s="765"/>
      <c r="DN13" s="765"/>
      <c r="DO13" s="765"/>
      <c r="DP13" s="765"/>
      <c r="DQ13" s="765"/>
      <c r="DR13" s="765"/>
      <c r="DS13" s="765"/>
      <c r="DT13" s="765"/>
      <c r="DU13" s="765"/>
      <c r="DV13" s="765"/>
      <c r="DW13" s="765"/>
      <c r="DX13" s="765"/>
      <c r="DY13" s="765"/>
      <c r="DZ13" s="765"/>
      <c r="EA13" s="765"/>
      <c r="EB13" s="765"/>
      <c r="EC13" s="765"/>
      <c r="ED13" s="788"/>
      <c r="EE13" s="789"/>
      <c r="EF13" s="790"/>
      <c r="EG13" s="790"/>
      <c r="EH13" s="790"/>
      <c r="EI13" s="791"/>
    </row>
    <row r="14" spans="2:143" ht="18" thickBot="1" x14ac:dyDescent="0.45"/>
    <row r="15" spans="2:143" ht="18.75" x14ac:dyDescent="0.4">
      <c r="B15" s="792" t="s">
        <v>431</v>
      </c>
      <c r="C15" s="793"/>
      <c r="D15" s="793"/>
      <c r="E15" s="793"/>
      <c r="F15" s="793"/>
      <c r="G15" s="793"/>
      <c r="H15" s="793"/>
      <c r="I15" s="793"/>
      <c r="J15" s="794"/>
      <c r="K15" s="795" t="s">
        <v>432</v>
      </c>
      <c r="L15" s="793"/>
      <c r="M15" s="793"/>
      <c r="N15" s="793"/>
      <c r="O15" s="793"/>
      <c r="P15" s="793"/>
      <c r="Q15" s="793"/>
      <c r="R15" s="793"/>
      <c r="S15" s="793"/>
      <c r="T15" s="793"/>
      <c r="U15" s="793"/>
      <c r="V15" s="793"/>
      <c r="W15" s="793"/>
      <c r="X15" s="793"/>
      <c r="Y15" s="793"/>
      <c r="Z15" s="793"/>
      <c r="AA15" s="793"/>
      <c r="AB15" s="793"/>
      <c r="AC15" s="793"/>
      <c r="AD15" s="793"/>
      <c r="AE15" s="793"/>
      <c r="AF15" s="793"/>
      <c r="AG15" s="793"/>
      <c r="AH15" s="793"/>
      <c r="AI15" s="793"/>
      <c r="AJ15" s="793"/>
      <c r="AK15" s="793"/>
      <c r="AL15" s="793"/>
      <c r="AM15" s="793"/>
      <c r="AN15" s="793"/>
      <c r="AO15" s="793"/>
      <c r="AP15" s="793"/>
      <c r="AQ15" s="793"/>
      <c r="AR15" s="793"/>
      <c r="AS15" s="793"/>
      <c r="AT15" s="793"/>
      <c r="AU15" s="793"/>
      <c r="AV15" s="793"/>
      <c r="AW15" s="793"/>
      <c r="AX15" s="793"/>
      <c r="AY15" s="793"/>
      <c r="AZ15" s="793"/>
      <c r="BA15" s="793"/>
      <c r="BB15" s="793"/>
      <c r="BC15" s="793"/>
      <c r="BD15" s="793"/>
      <c r="BE15" s="793"/>
      <c r="BF15" s="793"/>
      <c r="BG15" s="793"/>
      <c r="BH15" s="793"/>
      <c r="BI15" s="793"/>
      <c r="BJ15" s="793"/>
      <c r="BK15" s="793"/>
      <c r="BL15" s="793"/>
      <c r="BM15" s="793"/>
      <c r="BN15" s="793"/>
      <c r="BO15" s="793"/>
      <c r="BP15" s="793"/>
      <c r="BQ15" s="793"/>
      <c r="BR15" s="793"/>
      <c r="BS15" s="793"/>
      <c r="BT15" s="793"/>
      <c r="BU15" s="793"/>
      <c r="BV15" s="793"/>
      <c r="BW15" s="793"/>
      <c r="BX15" s="793"/>
      <c r="BY15" s="793"/>
      <c r="BZ15" s="793"/>
      <c r="CA15" s="793"/>
      <c r="CB15" s="793"/>
      <c r="CC15" s="793"/>
      <c r="CD15" s="793"/>
      <c r="CE15" s="793"/>
      <c r="CF15" s="793"/>
      <c r="CG15" s="793"/>
      <c r="CH15" s="793"/>
      <c r="CI15" s="793"/>
      <c r="CJ15" s="793"/>
      <c r="CK15" s="793"/>
      <c r="CL15" s="793"/>
      <c r="CM15" s="793"/>
      <c r="CN15" s="793"/>
      <c r="CO15" s="793"/>
      <c r="CP15" s="793"/>
      <c r="CQ15" s="793"/>
      <c r="CR15" s="793"/>
      <c r="CS15" s="793"/>
      <c r="CT15" s="793"/>
      <c r="CU15" s="793"/>
      <c r="CV15" s="793"/>
      <c r="CW15" s="793"/>
      <c r="CX15" s="793"/>
      <c r="CY15" s="793"/>
      <c r="CZ15" s="793"/>
      <c r="DA15" s="793"/>
      <c r="DB15" s="793"/>
      <c r="DC15" s="793"/>
      <c r="DD15" s="793"/>
      <c r="DE15" s="793"/>
      <c r="DF15" s="793"/>
      <c r="DG15" s="793"/>
      <c r="DH15" s="793"/>
      <c r="DI15" s="793"/>
      <c r="DJ15" s="793"/>
      <c r="DK15" s="793"/>
      <c r="DL15" s="793"/>
      <c r="DM15" s="793"/>
      <c r="DN15" s="793"/>
      <c r="DO15" s="793"/>
      <c r="DP15" s="793"/>
      <c r="DQ15" s="793"/>
      <c r="DR15" s="793"/>
      <c r="DS15" s="793"/>
      <c r="DT15" s="793"/>
      <c r="DU15" s="793"/>
      <c r="DV15" s="793"/>
      <c r="DW15" s="793"/>
      <c r="DX15" s="793"/>
      <c r="DY15" s="793"/>
      <c r="DZ15" s="793"/>
      <c r="EA15" s="793"/>
      <c r="EB15" s="793"/>
      <c r="EC15" s="793"/>
      <c r="ED15" s="793"/>
      <c r="EE15" s="794"/>
      <c r="EF15" s="795" t="s">
        <v>433</v>
      </c>
      <c r="EG15" s="793"/>
      <c r="EH15" s="793"/>
      <c r="EI15" s="796"/>
    </row>
    <row r="16" spans="2:143" ht="19.5" thickBot="1" x14ac:dyDescent="0.45">
      <c r="B16" s="779"/>
      <c r="C16" s="780"/>
      <c r="D16" s="780"/>
      <c r="E16" s="780"/>
      <c r="F16" s="780"/>
      <c r="G16" s="780"/>
      <c r="H16" s="780"/>
      <c r="I16" s="780"/>
      <c r="J16" s="781"/>
      <c r="K16" s="782"/>
      <c r="L16" s="780"/>
      <c r="M16" s="780"/>
      <c r="N16" s="780"/>
      <c r="O16" s="780"/>
      <c r="P16" s="780"/>
      <c r="Q16" s="780"/>
      <c r="R16" s="780"/>
      <c r="S16" s="780"/>
      <c r="T16" s="780"/>
      <c r="U16" s="780"/>
      <c r="V16" s="780"/>
      <c r="W16" s="780"/>
      <c r="X16" s="780"/>
      <c r="Y16" s="780"/>
      <c r="Z16" s="780"/>
      <c r="AA16" s="780"/>
      <c r="AB16" s="780"/>
      <c r="AC16" s="780"/>
      <c r="AD16" s="780"/>
      <c r="AE16" s="780"/>
      <c r="AF16" s="780"/>
      <c r="AG16" s="780"/>
      <c r="AH16" s="780"/>
      <c r="AI16" s="780"/>
      <c r="AJ16" s="780"/>
      <c r="AK16" s="780"/>
      <c r="AL16" s="780"/>
      <c r="AM16" s="780"/>
      <c r="AN16" s="780"/>
      <c r="AO16" s="780"/>
      <c r="AP16" s="780"/>
      <c r="AQ16" s="780"/>
      <c r="AR16" s="780"/>
      <c r="AS16" s="780"/>
      <c r="AT16" s="780"/>
      <c r="AU16" s="780"/>
      <c r="AV16" s="780"/>
      <c r="AW16" s="780"/>
      <c r="AX16" s="780"/>
      <c r="AY16" s="780"/>
      <c r="AZ16" s="780"/>
      <c r="BA16" s="780"/>
      <c r="BB16" s="780"/>
      <c r="BC16" s="780"/>
      <c r="BD16" s="780"/>
      <c r="BE16" s="780"/>
      <c r="BF16" s="780"/>
      <c r="BG16" s="780"/>
      <c r="BH16" s="780"/>
      <c r="BI16" s="780"/>
      <c r="BJ16" s="780"/>
      <c r="BK16" s="780"/>
      <c r="BL16" s="780"/>
      <c r="BM16" s="780"/>
      <c r="BN16" s="780"/>
      <c r="BO16" s="780"/>
      <c r="BP16" s="780"/>
      <c r="BQ16" s="780"/>
      <c r="BR16" s="780"/>
      <c r="BS16" s="780"/>
      <c r="BT16" s="780"/>
      <c r="BU16" s="780"/>
      <c r="BV16" s="780"/>
      <c r="BW16" s="780"/>
      <c r="BX16" s="780"/>
      <c r="BY16" s="780"/>
      <c r="BZ16" s="780"/>
      <c r="CA16" s="780"/>
      <c r="CB16" s="780"/>
      <c r="CC16" s="780"/>
      <c r="CD16" s="780"/>
      <c r="CE16" s="780"/>
      <c r="CF16" s="780"/>
      <c r="CG16" s="780"/>
      <c r="CH16" s="780"/>
      <c r="CI16" s="780"/>
      <c r="CJ16" s="780"/>
      <c r="CK16" s="780"/>
      <c r="CL16" s="780"/>
      <c r="CM16" s="780"/>
      <c r="CN16" s="780"/>
      <c r="CO16" s="780"/>
      <c r="CP16" s="780"/>
      <c r="CQ16" s="780"/>
      <c r="CR16" s="780"/>
      <c r="CS16" s="780"/>
      <c r="CT16" s="780"/>
      <c r="CU16" s="780"/>
      <c r="CV16" s="780"/>
      <c r="CW16" s="780"/>
      <c r="CX16" s="780"/>
      <c r="CY16" s="780"/>
      <c r="CZ16" s="780"/>
      <c r="DA16" s="780"/>
      <c r="DB16" s="780"/>
      <c r="DC16" s="780"/>
      <c r="DD16" s="780"/>
      <c r="DE16" s="780"/>
      <c r="DF16" s="780"/>
      <c r="DG16" s="780"/>
      <c r="DH16" s="780"/>
      <c r="DI16" s="780"/>
      <c r="DJ16" s="780"/>
      <c r="DK16" s="780"/>
      <c r="DL16" s="780"/>
      <c r="DM16" s="780"/>
      <c r="DN16" s="780"/>
      <c r="DO16" s="780"/>
      <c r="DP16" s="780"/>
      <c r="DQ16" s="780"/>
      <c r="DR16" s="780"/>
      <c r="DS16" s="780"/>
      <c r="DT16" s="780"/>
      <c r="DU16" s="780"/>
      <c r="DV16" s="780"/>
      <c r="DW16" s="780"/>
      <c r="DX16" s="780"/>
      <c r="DY16" s="780"/>
      <c r="DZ16" s="780"/>
      <c r="EA16" s="780"/>
      <c r="EB16" s="780"/>
      <c r="EC16" s="780"/>
      <c r="ED16" s="780"/>
      <c r="EE16" s="781"/>
      <c r="EF16" s="783"/>
      <c r="EG16" s="784"/>
      <c r="EH16" s="784"/>
      <c r="EI16" s="785"/>
    </row>
  </sheetData>
  <sheetProtection algorithmName="SHA-512" hashValue="uVNYz40F2z0AM3p4YCr00iK7CCxGjx2BKPd5h81S5I5b4+Wp0biJKjIsu9+TiGJNxqoQT48BHyAxPBiC8bhBbQ==" saltValue="zU2w1I3moFUlUVgvDO75Qw==" spinCount="100000" sheet="1" objects="1" scenarios="1"/>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2016-12-04T05:32:11Z</dcterms:modified>
</cp:coreProperties>
</file>